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BPC/Desktop/GBPC/Finance 2019- 2020/Internal audit docs 2019:2020/"/>
    </mc:Choice>
  </mc:AlternateContent>
  <xr:revisionPtr revIDLastSave="0" documentId="13_ncr:1_{5B52B03F-263B-4144-A6D9-111978C66194}" xr6:coauthVersionLast="36" xr6:coauthVersionMax="36" xr10:uidLastSave="{00000000-0000-0000-0000-000000000000}"/>
  <bookViews>
    <workbookView xWindow="160" yWindow="1000" windowWidth="25440" windowHeight="15000" xr2:uid="{D5886C21-6217-3E4A-8737-7FA4DA646B27}"/>
  </bookViews>
  <sheets>
    <sheet name="Payments" sheetId="1" r:id="rId1"/>
    <sheet name="Income" sheetId="2" r:id="rId2"/>
    <sheet name="Reconciliation" sheetId="3" r:id="rId3"/>
    <sheet name="Bank Reconciliation" sheetId="4" r:id="rId4"/>
  </sheets>
  <definedNames>
    <definedName name="_xlnm.Print_Area" localSheetId="2">Reconciliation!$A$7:$E$35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2" l="1"/>
  <c r="I49" i="1"/>
  <c r="K49" i="1" s="1"/>
  <c r="I26" i="1"/>
  <c r="J21" i="1"/>
  <c r="I21" i="1"/>
  <c r="H6" i="2"/>
  <c r="H8" i="2" s="1"/>
  <c r="I5" i="2"/>
  <c r="I4" i="2"/>
  <c r="I6" i="2" s="1"/>
  <c r="H4" i="2"/>
  <c r="K54" i="1" l="1"/>
  <c r="K5" i="1"/>
  <c r="K6" i="1"/>
  <c r="K4" i="1"/>
  <c r="J129" i="1"/>
  <c r="H129" i="1"/>
  <c r="I65" i="1"/>
  <c r="I66" i="1"/>
  <c r="I64" i="1"/>
  <c r="K129" i="1" l="1"/>
  <c r="K131" i="1" s="1"/>
  <c r="I129" i="1"/>
  <c r="D33" i="3" s="1"/>
  <c r="G129" i="1"/>
  <c r="I131" i="1" s="1"/>
  <c r="E18" i="2" l="1"/>
  <c r="D18" i="2"/>
  <c r="C18" i="2"/>
  <c r="D29" i="3" s="1"/>
  <c r="H29" i="3" s="1"/>
  <c r="H30" i="3" s="1"/>
  <c r="C1048572" i="2" l="1"/>
  <c r="E27" i="3"/>
  <c r="E17" i="3"/>
  <c r="E11" i="3"/>
  <c r="D20" i="3" l="1"/>
  <c r="E30" i="3" l="1"/>
  <c r="E35" i="3" s="1"/>
  <c r="J30" i="3" l="1"/>
  <c r="G35" i="3" s="1"/>
</calcChain>
</file>

<file path=xl/sharedStrings.xml><?xml version="1.0" encoding="utf-8"?>
<sst xmlns="http://schemas.openxmlformats.org/spreadsheetml/2006/main" count="418" uniqueCount="154">
  <si>
    <t>DATE MEETING</t>
  </si>
  <si>
    <t>NAME</t>
  </si>
  <si>
    <t>VAT REG</t>
  </si>
  <si>
    <t>ITEM</t>
  </si>
  <si>
    <t>AMOUNT PRE VAT</t>
  </si>
  <si>
    <t>VAT @20%</t>
  </si>
  <si>
    <t>TOTAL AMOUNT</t>
  </si>
  <si>
    <t>CLEARED</t>
  </si>
  <si>
    <t>SALC</t>
  </si>
  <si>
    <t>HMRC</t>
  </si>
  <si>
    <t>DATE</t>
  </si>
  <si>
    <t>REASON</t>
  </si>
  <si>
    <t>AMOUNT</t>
  </si>
  <si>
    <t>Community Account</t>
  </si>
  <si>
    <t>Bank Statements from 31st March 2019</t>
  </si>
  <si>
    <t>Business Account</t>
  </si>
  <si>
    <t>Unpresented Cheques 31st March 3019</t>
  </si>
  <si>
    <t>Net Balance</t>
  </si>
  <si>
    <t>Receipts for the year</t>
  </si>
  <si>
    <t>Payments</t>
  </si>
  <si>
    <t>Closing Balance</t>
  </si>
  <si>
    <t>Precept</t>
  </si>
  <si>
    <t>Total other income</t>
  </si>
  <si>
    <t>Staff Costs</t>
  </si>
  <si>
    <t xml:space="preserve">All other </t>
  </si>
  <si>
    <t>Late Presented</t>
  </si>
  <si>
    <t>GREAT BLAKENHAM PARISH COUNCIL</t>
  </si>
  <si>
    <t>COUNTY - SUFFOLK</t>
  </si>
  <si>
    <t>CH. NO</t>
  </si>
  <si>
    <t>JANET GOBEY</t>
  </si>
  <si>
    <t>QUARTERLY NI/TAX DEDUCTIONS</t>
  </si>
  <si>
    <t>CLERK'S SALARY</t>
  </si>
  <si>
    <t>CLERK'S EXPENSES</t>
  </si>
  <si>
    <t>MARCH MAINTENANCE</t>
  </si>
  <si>
    <t>SUFFOLK COUNTY Council</t>
  </si>
  <si>
    <t>STREET LIGHTING COSTS018/19</t>
  </si>
  <si>
    <t>6 MONTHS PAYROLL SERVICE</t>
  </si>
  <si>
    <t>ROOM HIRE</t>
  </si>
  <si>
    <t>ANNUAL SUBSCRIPTION</t>
  </si>
  <si>
    <t>SHADES HOME MAINTENANCE</t>
  </si>
  <si>
    <t>APRIL MAINTENANCE</t>
  </si>
  <si>
    <t>GREAT BLAKENHAM PARISH ROOM</t>
  </si>
  <si>
    <t>GREAT BLAKENHAM VILLAGE HALL</t>
  </si>
  <si>
    <t>STEVE PLUME</t>
  </si>
  <si>
    <t>PARKING TO ATTEND SRM MEETING</t>
  </si>
  <si>
    <t>ANGLIAN WATER BUSINESS</t>
  </si>
  <si>
    <t>ALLOTMENT WATER SUPPLY</t>
  </si>
  <si>
    <t>MAY MAINTENANCE</t>
  </si>
  <si>
    <t>GLASDONS UK</t>
  </si>
  <si>
    <t>2X DOG WASTE BINS AND POSTS</t>
  </si>
  <si>
    <t>GREAT BLAKENHAM CINEMA CLUB</t>
  </si>
  <si>
    <t>S137</t>
  </si>
  <si>
    <t>GIPPING VALLEY BOWLS CLUB</t>
  </si>
  <si>
    <t>LISA RAMSEY</t>
  </si>
  <si>
    <t>VILLAGE HALL PARENT&amp;TODDLER GROUP  (S137)</t>
  </si>
  <si>
    <t>PAEISH ROOM MUMS &amp; TOTS GROUP (S137)</t>
  </si>
  <si>
    <t>AGE UK SUFFOLK</t>
  </si>
  <si>
    <t>SUFFOLK FAMILY CARERS</t>
  </si>
  <si>
    <t>EAST ANGLIAN AIR AMBULANCE</t>
  </si>
  <si>
    <t>RIVER GIPPING TRUST</t>
  </si>
  <si>
    <t>HEADWAY SUFFOLK</t>
  </si>
  <si>
    <t>SARS</t>
  </si>
  <si>
    <t>FIND</t>
  </si>
  <si>
    <t>SPOILED</t>
  </si>
  <si>
    <t>QUARTERLY TAX/NI DEDUCTIONS</t>
  </si>
  <si>
    <t>INTERNAL AUDIT FEE 2018/19</t>
  </si>
  <si>
    <t>CHAIRMAN'S ALLOWANCE 2018/19</t>
  </si>
  <si>
    <t>JUNE MAINTENANCE</t>
  </si>
  <si>
    <t>GREAT BLAKENHAM CHEQUERS</t>
  </si>
  <si>
    <t>JULY INVOICE</t>
  </si>
  <si>
    <t xml:space="preserve"> CLERKS SALARY - JULY</t>
  </si>
  <si>
    <t xml:space="preserve">MSDC - </t>
  </si>
  <si>
    <t>LITTER&amp;DOG BIN EMPTYING 4/18 TO 3/19</t>
  </si>
  <si>
    <t>ELECTION CHARGES</t>
  </si>
  <si>
    <t>SIGNSCAPE&amp;SIGNCONEX</t>
  </si>
  <si>
    <t>NEW CEMETERY NOTICEBOARD</t>
  </si>
  <si>
    <t>LANDMARK CONSTRUCTION SERVICES</t>
  </si>
  <si>
    <t xml:space="preserve">BUS SHELTERS REPAIRS AND RENOVATIONS </t>
  </si>
  <si>
    <t>AUGUST INVOICE</t>
  </si>
  <si>
    <t>ALLOTMENT TRAINING</t>
  </si>
  <si>
    <t>MARKETING WORKSHOP</t>
  </si>
  <si>
    <t>CLERK'S SALARY - SEPTEMBER</t>
  </si>
  <si>
    <t>ROYAL BRITISH LEGION</t>
  </si>
  <si>
    <t>S137 DONATION - REMEMBRANCE DAY WREATH</t>
  </si>
  <si>
    <t>ST. MARY'S CHURCH GB</t>
  </si>
  <si>
    <t>S137 DONATION -  CHRISTMAS TREE FESTIVAL SPONSORSHIP</t>
  </si>
  <si>
    <t>LITTER&amp;DOG BIN EMPTYING 4/18 TO 3/19 EXTRA INVOICE</t>
  </si>
  <si>
    <t>CLERK'S SALARY - OCTOBER</t>
  </si>
  <si>
    <t>COMMUNTY ACTION SUFFOLK</t>
  </si>
  <si>
    <t>ANNUAL INSURANCE PAYMENT</t>
  </si>
  <si>
    <t>CLERK'S SALARY - DECEMBER</t>
  </si>
  <si>
    <t xml:space="preserve">CLERK'S EXPENSES </t>
  </si>
  <si>
    <t>VILLAGE MAINTENANCE - DECEMBER</t>
  </si>
  <si>
    <t>BRITISH RED CROSS</t>
  </si>
  <si>
    <t>DEFIBRILLATOR TRAINING</t>
  </si>
  <si>
    <t>VILLAGE MAINTENANCE - JANUARY</t>
  </si>
  <si>
    <t>CLERK'S SALARY - JANUARY</t>
  </si>
  <si>
    <t>GLASDON UK</t>
  </si>
  <si>
    <t>CIGARETTE BUTT BIN</t>
  </si>
  <si>
    <t xml:space="preserve">IMPERATIVE TRAINING </t>
  </si>
  <si>
    <t>REPLCAEMENT DEFIB PADS</t>
  </si>
  <si>
    <t>CLERK'S SALARY - FEBRUARY</t>
  </si>
  <si>
    <t>TRAINING</t>
  </si>
  <si>
    <t>VILLAGE MAINTENANCE - FEBRUARY</t>
  </si>
  <si>
    <t>DD</t>
  </si>
  <si>
    <t>ID MOBILE</t>
  </si>
  <si>
    <t>MOBILE PHONE</t>
  </si>
  <si>
    <t>BDC</t>
  </si>
  <si>
    <t>ICO</t>
  </si>
  <si>
    <t>ANNUAL RENEWAL DATA PROTECTION REGISTER</t>
  </si>
  <si>
    <t>AMAZON.</t>
  </si>
  <si>
    <t>MOBILE PHONE MONTHLY CHARGES</t>
  </si>
  <si>
    <t>EE LTD</t>
  </si>
  <si>
    <t>SURVEY MONKEY</t>
  </si>
  <si>
    <t>NEIGHBOURHOOD PLAN  SURVEY</t>
  </si>
  <si>
    <t>MICROS0FT OFFICE</t>
  </si>
  <si>
    <t>ANNUAL RENEWAL OF LICENCE</t>
  </si>
  <si>
    <t>ITUNES</t>
  </si>
  <si>
    <t>MONTHLY FEE - CLOUD STORAGE</t>
  </si>
  <si>
    <t>JUSTGIVING.COM</t>
  </si>
  <si>
    <t xml:space="preserve">S137 - </t>
  </si>
  <si>
    <t>APPPLE.COM</t>
  </si>
  <si>
    <t>MONTHLY FEE - ICLOUD STORAGE</t>
  </si>
  <si>
    <t>APPLE.COM</t>
  </si>
  <si>
    <t>MONTHLY FEE ICLOUD STORAGE</t>
  </si>
  <si>
    <t>NOVEMBER INVOICE</t>
  </si>
  <si>
    <t>LATE</t>
  </si>
  <si>
    <t>MSDC</t>
  </si>
  <si>
    <t>GREAT BLAKENHAM COMMUNITY CLUB</t>
  </si>
  <si>
    <t>S137 DONATION</t>
  </si>
  <si>
    <t>HMRC  VAT REFUND</t>
  </si>
  <si>
    <t>MSDC precept 2019/20  - first installment</t>
  </si>
  <si>
    <t>BURIAL FEES</t>
  </si>
  <si>
    <t xml:space="preserve">MSDC CIL PAYMENT - FIRST INSTALLMENT </t>
  </si>
  <si>
    <t>MSDC CLEANSING GRANT</t>
  </si>
  <si>
    <t>BUSINESS PREMIUM ACC INTEREST</t>
  </si>
  <si>
    <t>PFK LITTLEJOHN</t>
  </si>
  <si>
    <t>EXTERNAL AUDIT FEE 2018/19</t>
  </si>
  <si>
    <t>VILLAGE MAINTENANCE  -SEPTEMBER</t>
  </si>
  <si>
    <t>REFUND OF WRONGLY PAID RECYCLING CREDITS</t>
  </si>
  <si>
    <t>104 1787 91</t>
  </si>
  <si>
    <t>825 0232 65</t>
  </si>
  <si>
    <t>ST MARY'S GREAT BLAKENHAM</t>
  </si>
  <si>
    <t>S137 - FOOTBALL CLUB POSTS</t>
  </si>
  <si>
    <t>104 1694 01</t>
  </si>
  <si>
    <t>440 4982 50</t>
  </si>
  <si>
    <t>VILLAGE MAINTENANCE  -OCTOBER INVOICE</t>
  </si>
  <si>
    <t>AUDIT TRAINING</t>
  </si>
  <si>
    <t>PRINTER DRUM UNIT</t>
  </si>
  <si>
    <t>VAT FOR INVOICE 22499 see cheque 701 (no vat)</t>
  </si>
  <si>
    <t>MSDC precept 2019/20  - second installment</t>
  </si>
  <si>
    <t>Opening Balance from 31st March 2020</t>
  </si>
  <si>
    <t>OFFICE SUPPLIES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</si>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</sst>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_);[Red]\(&quot;£&quot;#,##0\)"/>
    <numFmt numFmtId="8" formatCode="&quot;£&quot;#,##0.00_);[Red]\(&quot;£&quot;#,##0.00\)"/>
    <numFmt numFmtId="164" formatCode="&quot;£&quot;#,##0.00"/>
  </numFmts>
  <fonts count="10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 (Body)_x0000_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8" fontId="3" fillId="0" borderId="0" xfId="0" applyNumberFormat="1" applyFont="1" applyAlignment="1">
      <alignment horizontal="center"/>
    </xf>
    <xf numFmtId="8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8" fontId="0" fillId="0" borderId="0" xfId="0" applyNumberFormat="1"/>
    <xf numFmtId="14" fontId="0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Font="1"/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0" fillId="0" borderId="1" xfId="0" applyNumberFormat="1" applyBorder="1"/>
    <xf numFmtId="8" fontId="0" fillId="0" borderId="1" xfId="0" applyNumberFormat="1" applyBorder="1"/>
    <xf numFmtId="164" fontId="3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8" fontId="0" fillId="0" borderId="0" xfId="0" applyNumberFormat="1" applyFill="1"/>
    <xf numFmtId="0" fontId="1" fillId="0" borderId="0" xfId="0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8" fontId="0" fillId="0" borderId="0" xfId="0" applyNumberFormat="1" applyFont="1" applyFill="1" applyAlignment="1">
      <alignment horizontal="center"/>
    </xf>
    <xf numFmtId="8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center"/>
    </xf>
    <xf numFmtId="164" fontId="3" fillId="0" borderId="0" xfId="0" applyNumberFormat="1" applyFont="1"/>
    <xf numFmtId="164" fontId="1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6" fillId="0" borderId="0" xfId="0" applyFont="1"/>
    <xf numFmtId="8" fontId="0" fillId="0" borderId="1" xfId="0" applyNumberFormat="1" applyBorder="1" applyAlignment="1">
      <alignment horizontal="center"/>
    </xf>
    <xf numFmtId="8" fontId="0" fillId="0" borderId="0" xfId="0" applyNumberFormat="1" applyFont="1"/>
    <xf numFmtId="0" fontId="2" fillId="0" borderId="0" xfId="0" applyFont="1" applyAlignment="1">
      <alignment horizontal="center"/>
    </xf>
    <xf numFmtId="0" fontId="7" fillId="0" borderId="0" xfId="0" applyFont="1" applyAlignment="1"/>
    <xf numFmtId="0" fontId="0" fillId="0" borderId="2" xfId="0" applyBorder="1"/>
    <xf numFmtId="164" fontId="0" fillId="0" borderId="2" xfId="0" applyNumberFormat="1" applyBorder="1"/>
    <xf numFmtId="0" fontId="9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/>
    <xf numFmtId="0" fontId="7" fillId="0" borderId="0" xfId="0" applyFont="1" applyAlignment="1"/>
    <xf numFmtId="0" fontId="8" fillId="0" borderId="0" xfId="0" applyFont="1" applyAlignmen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487E7-4A0B-3840-8374-3C7E719D4B7B}">
  <dimension ref="A2:S174"/>
  <sheetViews>
    <sheetView tabSelected="1" topLeftCell="C106" zoomScale="109" workbookViewId="0">
      <selection activeCell="I134" sqref="I134"/>
    </sheetView>
  </sheetViews>
  <sheetFormatPr baseColWidth="10" defaultRowHeight="16"/>
  <cols>
    <col min="1" max="1" width="14" style="2" customWidth="1"/>
    <col min="3" max="3" width="10.83203125" style="11"/>
    <col min="4" max="4" width="33.5" style="2" customWidth="1"/>
    <col min="5" max="5" width="14.5" customWidth="1"/>
    <col min="6" max="6" width="51" style="2" customWidth="1"/>
    <col min="7" max="7" width="17.1640625" style="2" customWidth="1"/>
    <col min="8" max="8" width="11.1640625" style="30" customWidth="1"/>
    <col min="9" max="9" width="22.1640625" style="29" customWidth="1"/>
    <col min="10" max="10" width="10.83203125" style="16"/>
    <col min="11" max="11" width="15" style="16" customWidth="1"/>
    <col min="12" max="12" width="13.1640625" customWidth="1"/>
    <col min="13" max="13" width="14.6640625" customWidth="1"/>
  </cols>
  <sheetData>
    <row r="2" spans="1:19" s="2" customFormat="1">
      <c r="A2" s="1" t="s">
        <v>0</v>
      </c>
      <c r="B2" s="1" t="s">
        <v>28</v>
      </c>
      <c r="C2" s="1" t="s">
        <v>7</v>
      </c>
      <c r="D2" s="1" t="s">
        <v>1</v>
      </c>
      <c r="E2" s="1" t="s">
        <v>2</v>
      </c>
      <c r="F2" s="1" t="s">
        <v>3</v>
      </c>
      <c r="G2" s="1" t="s">
        <v>4</v>
      </c>
      <c r="H2" s="33" t="s">
        <v>5</v>
      </c>
      <c r="I2" s="25" t="s">
        <v>6</v>
      </c>
      <c r="J2" s="1" t="s">
        <v>23</v>
      </c>
      <c r="K2" s="1" t="s">
        <v>24</v>
      </c>
      <c r="L2" s="2" t="s">
        <v>25</v>
      </c>
    </row>
    <row r="3" spans="1:19" s="7" customFormat="1">
      <c r="A3" s="14"/>
      <c r="G3" s="9"/>
      <c r="H3" s="34"/>
      <c r="I3" s="26"/>
      <c r="J3" s="11"/>
      <c r="K3" s="10"/>
      <c r="L3" s="9"/>
      <c r="M3" s="9"/>
      <c r="O3" s="22"/>
    </row>
    <row r="4" spans="1:19" s="7" customFormat="1">
      <c r="A4" s="14">
        <v>43537</v>
      </c>
      <c r="B4" s="7">
        <v>102632</v>
      </c>
      <c r="C4" s="7" t="s">
        <v>126</v>
      </c>
      <c r="D4" s="7" t="s">
        <v>41</v>
      </c>
      <c r="F4" s="7" t="s">
        <v>37</v>
      </c>
      <c r="G4" s="9">
        <v>20</v>
      </c>
      <c r="H4" s="34"/>
      <c r="I4" s="9">
        <v>20</v>
      </c>
      <c r="J4" s="11"/>
      <c r="K4" s="9">
        <f>I4</f>
        <v>20</v>
      </c>
      <c r="L4" s="9"/>
      <c r="M4" s="9"/>
      <c r="O4" s="22"/>
    </row>
    <row r="5" spans="1:19" s="7" customFormat="1">
      <c r="A5" s="14">
        <v>43537</v>
      </c>
      <c r="B5" s="7">
        <v>102630</v>
      </c>
      <c r="C5" s="7" t="s">
        <v>126</v>
      </c>
      <c r="D5" s="7" t="s">
        <v>127</v>
      </c>
      <c r="F5" s="7" t="s">
        <v>139</v>
      </c>
      <c r="G5" s="26">
        <v>86.7</v>
      </c>
      <c r="H5" s="34"/>
      <c r="I5" s="26">
        <v>86.7</v>
      </c>
      <c r="J5" s="11"/>
      <c r="K5" s="9">
        <f>I5</f>
        <v>86.7</v>
      </c>
      <c r="L5" s="9"/>
      <c r="M5" s="9"/>
      <c r="O5" s="22"/>
    </row>
    <row r="6" spans="1:19" s="7" customFormat="1">
      <c r="A6" s="14">
        <v>43537</v>
      </c>
      <c r="B6" s="7">
        <v>102633</v>
      </c>
      <c r="C6" s="7" t="s">
        <v>126</v>
      </c>
      <c r="D6" s="7" t="s">
        <v>128</v>
      </c>
      <c r="F6" s="7" t="s">
        <v>129</v>
      </c>
      <c r="G6" s="9">
        <v>200</v>
      </c>
      <c r="H6" s="34"/>
      <c r="I6" s="26">
        <v>200</v>
      </c>
      <c r="J6" s="11"/>
      <c r="K6" s="9">
        <f t="shared" ref="K6" si="0">I6</f>
        <v>200</v>
      </c>
      <c r="L6" s="9"/>
      <c r="M6" s="9"/>
      <c r="O6" s="22"/>
    </row>
    <row r="7" spans="1:19" s="11" customFormat="1">
      <c r="A7" s="13"/>
      <c r="G7" s="10"/>
      <c r="H7" s="35"/>
      <c r="I7" s="27"/>
      <c r="K7" s="10"/>
      <c r="L7" s="9"/>
      <c r="M7" s="23"/>
    </row>
    <row r="8" spans="1:19" s="11" customFormat="1">
      <c r="A8" s="13">
        <v>43556</v>
      </c>
      <c r="B8" s="11">
        <v>102637</v>
      </c>
      <c r="C8" s="39" t="s">
        <v>153</v>
      </c>
      <c r="D8" s="11" t="s">
        <v>9</v>
      </c>
      <c r="F8" s="11" t="s">
        <v>30</v>
      </c>
      <c r="G8" s="10">
        <v>372</v>
      </c>
      <c r="H8" s="35"/>
      <c r="I8" s="10">
        <v>372</v>
      </c>
      <c r="J8" s="10">
        <v>372</v>
      </c>
      <c r="K8" s="10"/>
      <c r="L8" s="9"/>
    </row>
    <row r="9" spans="1:19" s="11" customFormat="1">
      <c r="A9" s="13">
        <v>43556</v>
      </c>
      <c r="B9" s="11">
        <v>102638</v>
      </c>
      <c r="C9" s="39" t="s">
        <v>153</v>
      </c>
      <c r="D9" s="11" t="s">
        <v>29</v>
      </c>
      <c r="F9" s="11" t="s">
        <v>31</v>
      </c>
      <c r="G9" s="10">
        <v>554.02</v>
      </c>
      <c r="H9" s="35"/>
      <c r="I9" s="10">
        <v>554.02</v>
      </c>
      <c r="J9" s="10">
        <v>554.02</v>
      </c>
      <c r="K9" s="10"/>
      <c r="L9" s="9"/>
      <c r="M9" s="10"/>
      <c r="O9" s="23"/>
    </row>
    <row r="10" spans="1:19" s="11" customFormat="1">
      <c r="A10" s="3">
        <v>43579</v>
      </c>
      <c r="B10" s="11">
        <v>102639</v>
      </c>
      <c r="C10" s="39" t="s">
        <v>153</v>
      </c>
      <c r="D10" s="11" t="s">
        <v>29</v>
      </c>
      <c r="F10" s="11" t="s">
        <v>32</v>
      </c>
      <c r="G10" s="10">
        <v>37.65</v>
      </c>
      <c r="H10" s="35"/>
      <c r="I10" s="10">
        <v>37.65</v>
      </c>
      <c r="K10" s="10">
        <v>37.65</v>
      </c>
      <c r="L10" s="10"/>
    </row>
    <row r="11" spans="1:19" s="2" customFormat="1">
      <c r="A11" s="3">
        <v>43579</v>
      </c>
      <c r="B11" s="2">
        <v>102640</v>
      </c>
      <c r="C11" s="39" t="s">
        <v>153</v>
      </c>
      <c r="D11" s="2" t="s">
        <v>39</v>
      </c>
      <c r="F11" s="2" t="s">
        <v>33</v>
      </c>
      <c r="G11" s="4">
        <v>820</v>
      </c>
      <c r="H11" s="30"/>
      <c r="I11" s="28">
        <v>820</v>
      </c>
      <c r="J11" s="11"/>
      <c r="K11" s="10">
        <v>820</v>
      </c>
      <c r="M11" s="4"/>
      <c r="S11" s="4"/>
    </row>
    <row r="12" spans="1:19" s="2" customFormat="1">
      <c r="A12" s="3">
        <v>43579</v>
      </c>
      <c r="B12" s="2">
        <v>102641</v>
      </c>
      <c r="C12" s="39" t="s">
        <v>153</v>
      </c>
      <c r="D12" s="2" t="s">
        <v>34</v>
      </c>
      <c r="E12" s="2" t="s">
        <v>140</v>
      </c>
      <c r="F12" s="2" t="s">
        <v>35</v>
      </c>
      <c r="G12" s="4">
        <v>1176.81</v>
      </c>
      <c r="H12" s="30">
        <v>235.37</v>
      </c>
      <c r="I12" s="28">
        <v>1412.18</v>
      </c>
      <c r="J12" s="11"/>
      <c r="K12" s="10">
        <v>1412.18</v>
      </c>
    </row>
    <row r="13" spans="1:19" s="2" customFormat="1">
      <c r="A13" s="3">
        <v>43579</v>
      </c>
      <c r="B13" s="8">
        <v>102642</v>
      </c>
      <c r="C13" s="39" t="s">
        <v>153</v>
      </c>
      <c r="D13" s="2" t="s">
        <v>8</v>
      </c>
      <c r="E13" s="2" t="s">
        <v>141</v>
      </c>
      <c r="F13" s="2" t="s">
        <v>36</v>
      </c>
      <c r="G13" s="4">
        <v>45</v>
      </c>
      <c r="H13" s="30">
        <v>9</v>
      </c>
      <c r="I13" s="28">
        <v>54</v>
      </c>
      <c r="J13" s="11"/>
      <c r="K13" s="10">
        <v>54</v>
      </c>
    </row>
    <row r="14" spans="1:19" s="2" customFormat="1">
      <c r="A14" s="3">
        <v>43579</v>
      </c>
      <c r="B14" s="2">
        <v>102643</v>
      </c>
      <c r="C14" s="39" t="s">
        <v>153</v>
      </c>
      <c r="D14" s="2" t="s">
        <v>41</v>
      </c>
      <c r="F14" s="2" t="s">
        <v>37</v>
      </c>
      <c r="G14" s="4">
        <v>20</v>
      </c>
      <c r="H14" s="30"/>
      <c r="I14" s="4">
        <v>20</v>
      </c>
      <c r="J14" s="11"/>
      <c r="K14" s="4">
        <v>20</v>
      </c>
    </row>
    <row r="15" spans="1:19" s="2" customFormat="1">
      <c r="A15" s="3">
        <v>43579</v>
      </c>
      <c r="B15" s="2">
        <v>102644</v>
      </c>
      <c r="C15" s="39" t="s">
        <v>153</v>
      </c>
      <c r="D15" s="2" t="s">
        <v>8</v>
      </c>
      <c r="F15" s="2" t="s">
        <v>38</v>
      </c>
      <c r="G15" s="4">
        <v>547.73</v>
      </c>
      <c r="H15" s="30"/>
      <c r="I15" s="4">
        <v>547.73</v>
      </c>
      <c r="J15" s="10"/>
      <c r="K15" s="10">
        <v>547.73</v>
      </c>
    </row>
    <row r="16" spans="1:19" s="2" customFormat="1">
      <c r="A16" s="3">
        <v>43580</v>
      </c>
      <c r="B16" s="2" t="s">
        <v>104</v>
      </c>
      <c r="C16" s="11"/>
      <c r="D16" s="2" t="s">
        <v>105</v>
      </c>
      <c r="F16" s="2" t="s">
        <v>106</v>
      </c>
      <c r="G16" s="4">
        <v>15.36</v>
      </c>
      <c r="H16" s="30"/>
      <c r="I16" s="4">
        <v>15.36</v>
      </c>
      <c r="J16" s="10"/>
      <c r="K16" s="2">
        <v>15.36</v>
      </c>
    </row>
    <row r="17" spans="1:11" s="2" customFormat="1">
      <c r="A17" s="3">
        <v>43580</v>
      </c>
      <c r="B17" s="2" t="s">
        <v>107</v>
      </c>
      <c r="C17" s="11"/>
      <c r="D17" s="2" t="s">
        <v>108</v>
      </c>
      <c r="F17" s="2" t="s">
        <v>109</v>
      </c>
      <c r="G17" s="4">
        <v>40</v>
      </c>
      <c r="H17" s="30"/>
      <c r="I17" s="4">
        <v>40</v>
      </c>
      <c r="J17" s="10"/>
      <c r="K17" s="10">
        <v>40</v>
      </c>
    </row>
    <row r="18" spans="1:11" s="2" customFormat="1">
      <c r="A18" s="3">
        <v>43593</v>
      </c>
      <c r="B18" s="2">
        <v>102645</v>
      </c>
      <c r="C18" s="39" t="s">
        <v>153</v>
      </c>
      <c r="D18" s="2" t="s">
        <v>142</v>
      </c>
      <c r="F18" s="2" t="s">
        <v>55</v>
      </c>
      <c r="G18" s="4">
        <v>450</v>
      </c>
      <c r="H18" s="30"/>
      <c r="I18" s="28">
        <v>450</v>
      </c>
      <c r="J18" s="10"/>
      <c r="K18" s="10">
        <v>450</v>
      </c>
    </row>
    <row r="19" spans="1:11" s="2" customFormat="1">
      <c r="A19" s="3">
        <v>43593</v>
      </c>
      <c r="B19" s="2">
        <v>102646</v>
      </c>
      <c r="C19" s="39" t="s">
        <v>153</v>
      </c>
      <c r="D19" s="2" t="s">
        <v>39</v>
      </c>
      <c r="F19" s="2" t="s">
        <v>40</v>
      </c>
      <c r="G19" s="4">
        <v>1245</v>
      </c>
      <c r="H19" s="30"/>
      <c r="I19" s="28">
        <v>1245</v>
      </c>
      <c r="J19" s="11"/>
      <c r="K19" s="10">
        <v>1245</v>
      </c>
    </row>
    <row r="20" spans="1:11" s="2" customFormat="1">
      <c r="A20" s="3">
        <v>43593</v>
      </c>
      <c r="B20" s="2">
        <v>102647</v>
      </c>
      <c r="C20" s="39" t="s">
        <v>153</v>
      </c>
      <c r="D20" s="2" t="s">
        <v>42</v>
      </c>
      <c r="F20" s="2" t="s">
        <v>37</v>
      </c>
      <c r="G20" s="28">
        <v>20</v>
      </c>
      <c r="H20" s="30"/>
      <c r="I20" s="28">
        <v>20</v>
      </c>
      <c r="J20" s="11"/>
      <c r="K20" s="10">
        <v>20</v>
      </c>
    </row>
    <row r="21" spans="1:11" s="2" customFormat="1">
      <c r="A21" s="3">
        <v>43593</v>
      </c>
      <c r="B21" s="2">
        <v>102648</v>
      </c>
      <c r="C21" s="39" t="s">
        <v>153</v>
      </c>
      <c r="D21" s="2" t="s">
        <v>29</v>
      </c>
      <c r="F21" s="2" t="s">
        <v>31</v>
      </c>
      <c r="G21" s="4">
        <v>674.19</v>
      </c>
      <c r="H21" s="30"/>
      <c r="I21" s="28">
        <f>G21</f>
        <v>674.19</v>
      </c>
      <c r="J21" s="10">
        <f>G21</f>
        <v>674.19</v>
      </c>
      <c r="K21" s="10"/>
    </row>
    <row r="22" spans="1:11" s="2" customFormat="1">
      <c r="A22" s="3">
        <v>43593</v>
      </c>
      <c r="B22" s="2">
        <v>102649</v>
      </c>
      <c r="C22" s="39" t="s">
        <v>153</v>
      </c>
      <c r="D22" s="2" t="s">
        <v>29</v>
      </c>
      <c r="F22" s="2" t="s">
        <v>32</v>
      </c>
      <c r="G22" s="4">
        <v>15.35</v>
      </c>
      <c r="H22" s="30"/>
      <c r="I22" s="4">
        <v>15.35</v>
      </c>
      <c r="J22" s="11"/>
      <c r="K22" s="4">
        <v>15.35</v>
      </c>
    </row>
    <row r="23" spans="1:11" s="2" customFormat="1">
      <c r="A23" s="3">
        <v>43593</v>
      </c>
      <c r="B23" s="2">
        <v>102650</v>
      </c>
      <c r="C23" s="39" t="s">
        <v>153</v>
      </c>
      <c r="D23" s="2" t="s">
        <v>43</v>
      </c>
      <c r="F23" s="2" t="s">
        <v>44</v>
      </c>
      <c r="G23" s="4">
        <v>5</v>
      </c>
      <c r="H23" s="30"/>
      <c r="I23" s="28">
        <v>5</v>
      </c>
      <c r="J23" s="11"/>
      <c r="K23" s="10">
        <v>5</v>
      </c>
    </row>
    <row r="24" spans="1:11" s="2" customFormat="1">
      <c r="A24" s="3">
        <v>43593</v>
      </c>
      <c r="B24" s="2">
        <v>102651</v>
      </c>
      <c r="C24" s="39" t="s">
        <v>153</v>
      </c>
      <c r="D24" s="2" t="s">
        <v>45</v>
      </c>
      <c r="F24" s="2" t="s">
        <v>46</v>
      </c>
      <c r="G24" s="4">
        <v>47.58</v>
      </c>
      <c r="H24" s="30"/>
      <c r="I24" s="28">
        <v>47.58</v>
      </c>
      <c r="J24" s="11"/>
      <c r="K24" s="10">
        <v>47.58</v>
      </c>
    </row>
    <row r="25" spans="1:11" s="2" customFormat="1">
      <c r="A25" s="3">
        <v>43606</v>
      </c>
      <c r="B25" s="2" t="s">
        <v>107</v>
      </c>
      <c r="C25" s="39"/>
      <c r="D25" s="2" t="s">
        <v>110</v>
      </c>
      <c r="E25" s="2">
        <v>727255821</v>
      </c>
      <c r="F25" s="2" t="s">
        <v>148</v>
      </c>
      <c r="G25" s="4">
        <v>63.74</v>
      </c>
      <c r="H25" s="30">
        <v>12.75</v>
      </c>
      <c r="I25" s="28">
        <v>76.489999999999995</v>
      </c>
      <c r="J25" s="11"/>
      <c r="K25" s="10">
        <v>76.489999999999995</v>
      </c>
    </row>
    <row r="26" spans="1:11" s="45" customFormat="1">
      <c r="A26" s="44">
        <v>43607</v>
      </c>
      <c r="B26" s="45" t="s">
        <v>104</v>
      </c>
      <c r="C26" s="11"/>
      <c r="D26" s="45" t="s">
        <v>105</v>
      </c>
      <c r="F26" s="11" t="s">
        <v>111</v>
      </c>
      <c r="G26" s="4">
        <v>15.36</v>
      </c>
      <c r="H26" s="30"/>
      <c r="I26" s="28">
        <f>G26</f>
        <v>15.36</v>
      </c>
      <c r="J26" s="11"/>
      <c r="K26" s="10">
        <v>15.36</v>
      </c>
    </row>
    <row r="27" spans="1:11" s="2" customFormat="1">
      <c r="A27" s="3">
        <v>43640</v>
      </c>
      <c r="B27" s="2" t="s">
        <v>104</v>
      </c>
      <c r="C27" s="11"/>
      <c r="D27" s="2" t="s">
        <v>105</v>
      </c>
      <c r="F27" s="11" t="s">
        <v>111</v>
      </c>
      <c r="G27" s="4">
        <v>15.36</v>
      </c>
      <c r="H27" s="30"/>
      <c r="I27" s="28">
        <v>15.36</v>
      </c>
      <c r="J27" s="11"/>
      <c r="K27" s="10">
        <v>15.36</v>
      </c>
    </row>
    <row r="28" spans="1:11" s="2" customFormat="1">
      <c r="A28" s="3">
        <v>43642</v>
      </c>
      <c r="B28" s="2" t="s">
        <v>104</v>
      </c>
      <c r="C28" s="11"/>
      <c r="D28" s="2" t="s">
        <v>112</v>
      </c>
      <c r="F28" s="11" t="s">
        <v>111</v>
      </c>
      <c r="G28" s="28">
        <v>4.05</v>
      </c>
      <c r="H28" s="30"/>
      <c r="I28" s="28">
        <v>4.05</v>
      </c>
      <c r="J28" s="11"/>
      <c r="K28" s="10">
        <v>4.05</v>
      </c>
    </row>
    <row r="29" spans="1:11" s="2" customFormat="1">
      <c r="A29" s="3">
        <v>43635</v>
      </c>
      <c r="B29" s="2">
        <v>102652</v>
      </c>
      <c r="C29" s="39" t="s">
        <v>153</v>
      </c>
      <c r="D29" s="2" t="s">
        <v>41</v>
      </c>
      <c r="F29" s="2" t="s">
        <v>37</v>
      </c>
      <c r="G29" s="4">
        <v>20</v>
      </c>
      <c r="H29" s="30"/>
      <c r="I29" s="28">
        <v>20</v>
      </c>
      <c r="J29" s="11"/>
      <c r="K29" s="10">
        <v>20</v>
      </c>
    </row>
    <row r="30" spans="1:11" s="2" customFormat="1">
      <c r="A30" s="3">
        <v>43635</v>
      </c>
      <c r="B30" s="2">
        <v>102653</v>
      </c>
      <c r="C30" s="39" t="s">
        <v>153</v>
      </c>
      <c r="D30" s="2" t="s">
        <v>39</v>
      </c>
      <c r="F30" s="2" t="s">
        <v>47</v>
      </c>
      <c r="G30" s="4">
        <v>1764</v>
      </c>
      <c r="H30" s="30"/>
      <c r="I30" s="28">
        <v>1764</v>
      </c>
      <c r="J30" s="11"/>
      <c r="K30" s="10">
        <v>1764</v>
      </c>
    </row>
    <row r="31" spans="1:11" s="2" customFormat="1">
      <c r="A31" s="3">
        <v>43635</v>
      </c>
      <c r="B31" s="2">
        <v>102654</v>
      </c>
      <c r="C31" s="39" t="s">
        <v>153</v>
      </c>
      <c r="D31" s="2" t="s">
        <v>29</v>
      </c>
      <c r="F31" s="2" t="s">
        <v>31</v>
      </c>
      <c r="G31" s="4">
        <v>673.99</v>
      </c>
      <c r="H31" s="30"/>
      <c r="I31" s="28">
        <v>673.99</v>
      </c>
      <c r="J31" s="10">
        <v>673.99</v>
      </c>
      <c r="K31" s="10"/>
    </row>
    <row r="32" spans="1:11" s="2" customFormat="1">
      <c r="A32" s="3">
        <v>43635</v>
      </c>
      <c r="B32" s="2">
        <v>102655</v>
      </c>
      <c r="C32" s="39" t="s">
        <v>153</v>
      </c>
      <c r="D32" s="2" t="s">
        <v>48</v>
      </c>
      <c r="F32" s="2" t="s">
        <v>49</v>
      </c>
      <c r="G32" s="4">
        <v>491.86</v>
      </c>
      <c r="H32" s="30">
        <v>98.37</v>
      </c>
      <c r="I32" s="28">
        <v>590.23</v>
      </c>
      <c r="J32" s="11"/>
      <c r="K32" s="28">
        <v>590.23</v>
      </c>
    </row>
    <row r="33" spans="1:11" s="2" customFormat="1">
      <c r="A33" s="3">
        <v>43635</v>
      </c>
      <c r="B33" s="2">
        <v>102656</v>
      </c>
      <c r="C33" s="39" t="s">
        <v>153</v>
      </c>
      <c r="D33" s="2" t="s">
        <v>29</v>
      </c>
      <c r="F33" s="2" t="s">
        <v>32</v>
      </c>
      <c r="G33" s="4">
        <v>13.05</v>
      </c>
      <c r="H33" s="30"/>
      <c r="I33" s="28">
        <v>13.05</v>
      </c>
      <c r="J33" s="10"/>
      <c r="K33" s="10">
        <v>13.05</v>
      </c>
    </row>
    <row r="34" spans="1:11" s="2" customFormat="1">
      <c r="A34" s="3">
        <v>43635</v>
      </c>
      <c r="B34" s="2">
        <v>102657</v>
      </c>
      <c r="C34" s="39" t="s">
        <v>153</v>
      </c>
      <c r="D34" s="2" t="s">
        <v>50</v>
      </c>
      <c r="F34" s="2" t="s">
        <v>51</v>
      </c>
      <c r="G34" s="4">
        <v>315</v>
      </c>
      <c r="H34" s="30"/>
      <c r="I34" s="28">
        <v>315</v>
      </c>
      <c r="J34" s="11"/>
      <c r="K34" s="10">
        <v>315</v>
      </c>
    </row>
    <row r="35" spans="1:11" s="2" customFormat="1">
      <c r="A35" s="3">
        <v>43635</v>
      </c>
      <c r="B35" s="2">
        <v>102658</v>
      </c>
      <c r="C35" s="39" t="s">
        <v>153</v>
      </c>
      <c r="D35" s="2" t="s">
        <v>52</v>
      </c>
      <c r="F35" s="2" t="s">
        <v>51</v>
      </c>
      <c r="G35" s="4">
        <v>250</v>
      </c>
      <c r="H35" s="30"/>
      <c r="I35" s="28">
        <v>250</v>
      </c>
      <c r="J35" s="11"/>
      <c r="K35" s="10">
        <v>250</v>
      </c>
    </row>
    <row r="36" spans="1:11" s="2" customFormat="1">
      <c r="A36" s="3">
        <v>43635</v>
      </c>
      <c r="B36" s="2">
        <v>102659</v>
      </c>
      <c r="C36" s="39" t="s">
        <v>153</v>
      </c>
      <c r="D36" s="2" t="s">
        <v>53</v>
      </c>
      <c r="F36" s="2" t="s">
        <v>54</v>
      </c>
      <c r="G36" s="4">
        <v>500</v>
      </c>
      <c r="H36" s="30"/>
      <c r="I36" s="28">
        <v>500</v>
      </c>
      <c r="J36" s="11"/>
      <c r="K36" s="10">
        <v>500</v>
      </c>
    </row>
    <row r="37" spans="1:11" s="2" customFormat="1">
      <c r="A37" s="3">
        <v>43654</v>
      </c>
      <c r="B37" s="2" t="s">
        <v>107</v>
      </c>
      <c r="C37" s="11"/>
      <c r="D37" s="2" t="s">
        <v>113</v>
      </c>
      <c r="F37" s="2" t="s">
        <v>114</v>
      </c>
      <c r="G37" s="4">
        <v>29.17</v>
      </c>
      <c r="H37" s="30">
        <v>5.83</v>
      </c>
      <c r="I37" s="28">
        <v>35</v>
      </c>
      <c r="J37" s="11"/>
      <c r="K37" s="10">
        <v>35</v>
      </c>
    </row>
    <row r="38" spans="1:11" s="2" customFormat="1">
      <c r="A38" s="3">
        <v>43656</v>
      </c>
      <c r="B38" s="2">
        <v>102660</v>
      </c>
      <c r="C38" s="39" t="s">
        <v>153</v>
      </c>
      <c r="D38" s="2" t="s">
        <v>56</v>
      </c>
      <c r="F38" s="2" t="s">
        <v>51</v>
      </c>
      <c r="G38" s="4">
        <v>250</v>
      </c>
      <c r="H38" s="30"/>
      <c r="I38" s="28">
        <v>250</v>
      </c>
      <c r="J38" s="11"/>
      <c r="K38" s="10">
        <v>250</v>
      </c>
    </row>
    <row r="39" spans="1:11" s="2" customFormat="1">
      <c r="A39" s="3">
        <v>43656</v>
      </c>
      <c r="B39" s="2">
        <v>102661</v>
      </c>
      <c r="C39" s="39" t="s">
        <v>153</v>
      </c>
      <c r="D39" s="2" t="s">
        <v>57</v>
      </c>
      <c r="F39" s="2" t="s">
        <v>51</v>
      </c>
      <c r="G39" s="4">
        <v>250</v>
      </c>
      <c r="H39" s="30"/>
      <c r="I39" s="28">
        <v>250</v>
      </c>
      <c r="J39" s="11"/>
      <c r="K39" s="10">
        <v>250</v>
      </c>
    </row>
    <row r="40" spans="1:11" s="2" customFormat="1">
      <c r="A40" s="3">
        <v>43656</v>
      </c>
      <c r="B40" s="2">
        <v>102662</v>
      </c>
      <c r="C40" s="39" t="s">
        <v>153</v>
      </c>
      <c r="D40" s="2" t="s">
        <v>58</v>
      </c>
      <c r="F40" s="2" t="s">
        <v>51</v>
      </c>
      <c r="G40" s="4">
        <v>250</v>
      </c>
      <c r="H40" s="30"/>
      <c r="I40" s="28">
        <v>250</v>
      </c>
      <c r="J40" s="11"/>
      <c r="K40" s="10">
        <v>250</v>
      </c>
    </row>
    <row r="41" spans="1:11" s="2" customFormat="1">
      <c r="A41" s="3">
        <v>43656</v>
      </c>
      <c r="B41" s="2">
        <v>102663</v>
      </c>
      <c r="C41" s="39" t="s">
        <v>153</v>
      </c>
      <c r="D41" s="2" t="s">
        <v>59</v>
      </c>
      <c r="F41" s="2" t="s">
        <v>51</v>
      </c>
      <c r="G41" s="4">
        <v>250</v>
      </c>
      <c r="H41" s="30"/>
      <c r="I41" s="28">
        <v>250</v>
      </c>
      <c r="J41" s="11"/>
      <c r="K41" s="10">
        <v>250</v>
      </c>
    </row>
    <row r="42" spans="1:11" s="2" customFormat="1">
      <c r="A42" s="3">
        <v>43656</v>
      </c>
      <c r="B42" s="2">
        <v>102664</v>
      </c>
      <c r="C42" s="39" t="s">
        <v>153</v>
      </c>
      <c r="D42" s="2" t="s">
        <v>60</v>
      </c>
      <c r="F42" s="2" t="s">
        <v>51</v>
      </c>
      <c r="G42" s="4">
        <v>250</v>
      </c>
      <c r="H42" s="30"/>
      <c r="I42" s="28">
        <v>250</v>
      </c>
      <c r="J42" s="11"/>
      <c r="K42" s="10">
        <v>250</v>
      </c>
    </row>
    <row r="43" spans="1:11" s="2" customFormat="1">
      <c r="A43" s="3">
        <v>43656</v>
      </c>
      <c r="B43" s="2">
        <v>102665</v>
      </c>
      <c r="C43" s="39" t="s">
        <v>153</v>
      </c>
      <c r="D43" s="2" t="s">
        <v>61</v>
      </c>
      <c r="F43" s="2" t="s">
        <v>51</v>
      </c>
      <c r="G43" s="4">
        <v>250</v>
      </c>
      <c r="H43" s="30"/>
      <c r="I43" s="28">
        <v>250</v>
      </c>
      <c r="J43" s="11"/>
      <c r="K43" s="10">
        <v>250</v>
      </c>
    </row>
    <row r="44" spans="1:11" s="2" customFormat="1">
      <c r="A44" s="3">
        <v>43656</v>
      </c>
      <c r="B44" s="2">
        <v>102666</v>
      </c>
      <c r="C44" s="39" t="s">
        <v>153</v>
      </c>
      <c r="D44" s="2" t="s">
        <v>62</v>
      </c>
      <c r="F44" s="2" t="s">
        <v>51</v>
      </c>
      <c r="G44" s="4">
        <v>700</v>
      </c>
      <c r="H44" s="30"/>
      <c r="I44" s="28">
        <v>700</v>
      </c>
      <c r="J44" s="10"/>
      <c r="K44" s="10">
        <v>700</v>
      </c>
    </row>
    <row r="45" spans="1:11" s="2" customFormat="1">
      <c r="A45" s="3"/>
      <c r="B45" s="2">
        <v>102667</v>
      </c>
      <c r="C45" s="11" t="s">
        <v>63</v>
      </c>
      <c r="G45" s="4"/>
      <c r="H45" s="30"/>
      <c r="I45" s="28"/>
      <c r="J45" s="11"/>
      <c r="K45" s="10"/>
    </row>
    <row r="46" spans="1:11" s="2" customFormat="1">
      <c r="A46" s="3">
        <v>43656</v>
      </c>
      <c r="B46" s="2">
        <v>102668</v>
      </c>
      <c r="C46" s="39" t="s">
        <v>153</v>
      </c>
      <c r="D46" s="2" t="s">
        <v>41</v>
      </c>
      <c r="F46" s="2" t="s">
        <v>37</v>
      </c>
      <c r="G46" s="4">
        <v>20</v>
      </c>
      <c r="H46" s="30"/>
      <c r="I46" s="28">
        <v>20</v>
      </c>
      <c r="J46" s="11"/>
      <c r="K46" s="10">
        <v>20</v>
      </c>
    </row>
    <row r="47" spans="1:11" s="2" customFormat="1">
      <c r="A47" s="3">
        <v>43656</v>
      </c>
      <c r="B47" s="2">
        <v>102669</v>
      </c>
      <c r="C47" s="39" t="s">
        <v>153</v>
      </c>
      <c r="D47" s="2" t="s">
        <v>9</v>
      </c>
      <c r="F47" s="2" t="s">
        <v>64</v>
      </c>
      <c r="G47" s="4">
        <v>594.58000000000004</v>
      </c>
      <c r="H47" s="30"/>
      <c r="I47" s="28">
        <v>594.58000000000004</v>
      </c>
      <c r="J47" s="10">
        <v>594.58000000000004</v>
      </c>
      <c r="K47" s="10"/>
    </row>
    <row r="48" spans="1:11" s="2" customFormat="1">
      <c r="A48" s="3">
        <v>43656</v>
      </c>
      <c r="B48" s="2">
        <v>102670</v>
      </c>
      <c r="C48" s="39" t="s">
        <v>153</v>
      </c>
      <c r="D48" s="2" t="s">
        <v>29</v>
      </c>
      <c r="F48" s="2" t="s">
        <v>31</v>
      </c>
      <c r="G48" s="4">
        <v>673.99</v>
      </c>
      <c r="H48" s="30"/>
      <c r="I48" s="28">
        <v>673.99</v>
      </c>
      <c r="J48" s="10">
        <v>673.99</v>
      </c>
      <c r="K48" s="10"/>
    </row>
    <row r="49" spans="1:11" s="2" customFormat="1">
      <c r="A49" s="3">
        <v>43656</v>
      </c>
      <c r="B49" s="2">
        <v>102671</v>
      </c>
      <c r="C49" s="39" t="s">
        <v>153</v>
      </c>
      <c r="D49" s="2" t="s">
        <v>29</v>
      </c>
      <c r="F49" s="2" t="s">
        <v>32</v>
      </c>
      <c r="G49" s="4">
        <v>13.08</v>
      </c>
      <c r="H49" s="30"/>
      <c r="I49" s="28">
        <f>G49</f>
        <v>13.08</v>
      </c>
      <c r="J49" s="11"/>
      <c r="K49" s="10">
        <f>I49</f>
        <v>13.08</v>
      </c>
    </row>
    <row r="50" spans="1:11" s="2" customFormat="1">
      <c r="A50" s="3">
        <v>43656</v>
      </c>
      <c r="B50" s="2">
        <v>102672</v>
      </c>
      <c r="C50" s="39" t="s">
        <v>153</v>
      </c>
      <c r="D50" s="2" t="s">
        <v>8</v>
      </c>
      <c r="E50" s="2" t="s">
        <v>141</v>
      </c>
      <c r="F50" s="2" t="s">
        <v>65</v>
      </c>
      <c r="G50" s="4">
        <v>267</v>
      </c>
      <c r="H50" s="30">
        <v>53.4</v>
      </c>
      <c r="I50" s="28">
        <v>320.39999999999998</v>
      </c>
      <c r="J50" s="10"/>
      <c r="K50" s="28">
        <v>320.39999999999998</v>
      </c>
    </row>
    <row r="51" spans="1:11">
      <c r="A51" s="3">
        <v>43656</v>
      </c>
      <c r="B51" s="2">
        <v>102673</v>
      </c>
      <c r="C51" s="39" t="s">
        <v>153</v>
      </c>
      <c r="D51" s="2" t="s">
        <v>43</v>
      </c>
      <c r="F51" s="2" t="s">
        <v>66</v>
      </c>
      <c r="G51" s="4">
        <v>250</v>
      </c>
      <c r="I51" s="28">
        <v>250</v>
      </c>
      <c r="J51" s="11"/>
      <c r="K51" s="10">
        <v>250</v>
      </c>
    </row>
    <row r="52" spans="1:11">
      <c r="A52" s="3">
        <v>43670</v>
      </c>
      <c r="B52" s="2">
        <v>102674</v>
      </c>
      <c r="C52" s="39" t="s">
        <v>153</v>
      </c>
      <c r="D52" s="2" t="s">
        <v>39</v>
      </c>
      <c r="F52" s="2" t="s">
        <v>67</v>
      </c>
      <c r="G52" s="4">
        <v>1185</v>
      </c>
      <c r="I52" s="28">
        <v>1185</v>
      </c>
      <c r="J52" s="11"/>
      <c r="K52" s="10">
        <v>1185</v>
      </c>
    </row>
    <row r="53" spans="1:11">
      <c r="A53" s="3">
        <v>43670</v>
      </c>
      <c r="B53" s="2" t="s">
        <v>104</v>
      </c>
      <c r="D53" s="2" t="s">
        <v>105</v>
      </c>
      <c r="F53" s="2" t="s">
        <v>111</v>
      </c>
      <c r="G53" s="10">
        <v>15.36</v>
      </c>
      <c r="I53" s="28">
        <v>15.36</v>
      </c>
      <c r="J53" s="11"/>
      <c r="K53" s="10">
        <v>15.36</v>
      </c>
    </row>
    <row r="54" spans="1:11">
      <c r="A54" s="3">
        <v>43672</v>
      </c>
      <c r="B54" s="2" t="s">
        <v>104</v>
      </c>
      <c r="D54" s="2" t="s">
        <v>112</v>
      </c>
      <c r="F54" s="2" t="s">
        <v>111</v>
      </c>
      <c r="G54" s="10">
        <v>5.29</v>
      </c>
      <c r="I54" s="28">
        <v>5.29</v>
      </c>
      <c r="J54" s="11"/>
      <c r="K54" s="10">
        <f>I54</f>
        <v>5.29</v>
      </c>
    </row>
    <row r="55" spans="1:11">
      <c r="A55" s="3">
        <v>43682</v>
      </c>
      <c r="B55" s="2">
        <v>102675</v>
      </c>
      <c r="C55" s="11" t="s">
        <v>153</v>
      </c>
      <c r="D55" s="2" t="s">
        <v>68</v>
      </c>
      <c r="F55" s="2" t="s">
        <v>143</v>
      </c>
      <c r="G55" s="4">
        <v>270</v>
      </c>
      <c r="I55" s="28">
        <v>270</v>
      </c>
      <c r="J55" s="10"/>
      <c r="K55" s="4">
        <v>270</v>
      </c>
    </row>
    <row r="56" spans="1:11">
      <c r="A56" s="3">
        <v>43682</v>
      </c>
      <c r="B56" s="2">
        <v>102676</v>
      </c>
      <c r="C56" s="11" t="s">
        <v>153</v>
      </c>
      <c r="D56" s="2" t="s">
        <v>39</v>
      </c>
      <c r="F56" s="2" t="s">
        <v>69</v>
      </c>
      <c r="G56" s="4">
        <v>1530</v>
      </c>
      <c r="I56" s="28">
        <v>1530</v>
      </c>
      <c r="J56" s="11"/>
      <c r="K56" s="28">
        <v>1530</v>
      </c>
    </row>
    <row r="57" spans="1:11">
      <c r="A57" s="3">
        <v>43682</v>
      </c>
      <c r="B57" s="2">
        <v>102677</v>
      </c>
      <c r="C57" s="11" t="s">
        <v>153</v>
      </c>
      <c r="D57" s="2" t="s">
        <v>29</v>
      </c>
      <c r="F57" s="2" t="s">
        <v>70</v>
      </c>
      <c r="G57" s="4">
        <v>673.99</v>
      </c>
      <c r="I57" s="28">
        <v>673.99</v>
      </c>
      <c r="J57" s="10">
        <v>673.99</v>
      </c>
      <c r="K57" s="10"/>
    </row>
    <row r="58" spans="1:11">
      <c r="A58" s="3">
        <v>43682</v>
      </c>
      <c r="B58" s="2">
        <v>102678</v>
      </c>
      <c r="C58" s="11" t="s">
        <v>153</v>
      </c>
      <c r="D58" s="2" t="s">
        <v>71</v>
      </c>
      <c r="E58" t="s">
        <v>144</v>
      </c>
      <c r="F58" s="2" t="s">
        <v>72</v>
      </c>
      <c r="G58" s="4">
        <v>430</v>
      </c>
      <c r="H58" s="30">
        <v>86</v>
      </c>
      <c r="I58" s="28">
        <v>516</v>
      </c>
      <c r="J58" s="11"/>
      <c r="K58" s="28">
        <v>516</v>
      </c>
    </row>
    <row r="59" spans="1:11">
      <c r="A59" s="3">
        <v>43682</v>
      </c>
      <c r="B59" s="2">
        <v>102679</v>
      </c>
      <c r="C59" s="11" t="s">
        <v>153</v>
      </c>
      <c r="D59" s="2" t="s">
        <v>71</v>
      </c>
      <c r="F59" s="2" t="s">
        <v>73</v>
      </c>
      <c r="G59" s="4">
        <v>104.78</v>
      </c>
      <c r="I59" s="28">
        <v>104.78</v>
      </c>
      <c r="J59" s="11"/>
      <c r="K59" s="28">
        <v>104.78</v>
      </c>
    </row>
    <row r="60" spans="1:11">
      <c r="A60" s="3">
        <v>43682</v>
      </c>
      <c r="B60" s="2">
        <v>102680</v>
      </c>
      <c r="C60" s="11" t="s">
        <v>153</v>
      </c>
      <c r="D60" s="2" t="s">
        <v>74</v>
      </c>
      <c r="F60" s="2" t="s">
        <v>75</v>
      </c>
      <c r="G60" s="4">
        <v>714.2</v>
      </c>
      <c r="H60" s="30">
        <v>142.84</v>
      </c>
      <c r="I60" s="28">
        <v>857.04</v>
      </c>
      <c r="J60" s="31"/>
      <c r="K60" s="28">
        <v>857.04</v>
      </c>
    </row>
    <row r="61" spans="1:11">
      <c r="A61" s="3">
        <v>43682</v>
      </c>
      <c r="B61" s="2">
        <v>102681</v>
      </c>
      <c r="C61" s="11" t="s">
        <v>153</v>
      </c>
      <c r="D61" s="2" t="s">
        <v>76</v>
      </c>
      <c r="F61" s="2" t="s">
        <v>77</v>
      </c>
      <c r="G61" s="4">
        <v>7571.2</v>
      </c>
      <c r="H61" s="30">
        <v>1514.24</v>
      </c>
      <c r="I61" s="28">
        <v>9085.44</v>
      </c>
      <c r="J61" s="11"/>
      <c r="K61" s="10">
        <v>9085.44</v>
      </c>
    </row>
    <row r="62" spans="1:11">
      <c r="A62" s="3">
        <v>43682</v>
      </c>
      <c r="B62" s="2">
        <v>102682</v>
      </c>
      <c r="C62" s="11" t="s">
        <v>153</v>
      </c>
      <c r="D62" s="2" t="s">
        <v>41</v>
      </c>
      <c r="F62" s="2" t="s">
        <v>37</v>
      </c>
      <c r="G62" s="28">
        <v>20</v>
      </c>
      <c r="I62" s="28">
        <v>20</v>
      </c>
      <c r="J62" s="11"/>
      <c r="K62" s="28">
        <v>20</v>
      </c>
    </row>
    <row r="63" spans="1:11" s="2" customFormat="1">
      <c r="A63" s="3">
        <v>43678</v>
      </c>
      <c r="B63" s="2" t="s">
        <v>107</v>
      </c>
      <c r="C63" s="11"/>
      <c r="D63" s="2" t="s">
        <v>113</v>
      </c>
      <c r="F63" s="2" t="s">
        <v>114</v>
      </c>
      <c r="G63" s="4">
        <v>29.17</v>
      </c>
      <c r="H63" s="30">
        <v>5.83</v>
      </c>
      <c r="I63" s="28">
        <v>35</v>
      </c>
      <c r="J63" s="11"/>
      <c r="K63" s="10">
        <v>35</v>
      </c>
    </row>
    <row r="64" spans="1:11">
      <c r="A64" s="3">
        <v>43699</v>
      </c>
      <c r="B64" s="2" t="s">
        <v>104</v>
      </c>
      <c r="D64" s="2" t="s">
        <v>105</v>
      </c>
      <c r="F64" s="2" t="s">
        <v>111</v>
      </c>
      <c r="G64" s="28">
        <v>15.36</v>
      </c>
      <c r="I64" s="28">
        <f>G64</f>
        <v>15.36</v>
      </c>
      <c r="J64" s="11"/>
      <c r="K64" s="28">
        <v>15.36</v>
      </c>
    </row>
    <row r="65" spans="1:11">
      <c r="A65" s="3">
        <v>43699</v>
      </c>
      <c r="B65" s="2" t="s">
        <v>107</v>
      </c>
      <c r="D65" s="2" t="s">
        <v>115</v>
      </c>
      <c r="F65" s="2" t="s">
        <v>116</v>
      </c>
      <c r="G65" s="28">
        <v>79.989999999999995</v>
      </c>
      <c r="I65" s="28">
        <f>G65</f>
        <v>79.989999999999995</v>
      </c>
      <c r="J65" s="11"/>
      <c r="K65" s="28">
        <v>79.989999999999995</v>
      </c>
    </row>
    <row r="66" spans="1:11">
      <c r="A66" s="3">
        <v>43704</v>
      </c>
      <c r="B66" s="2" t="s">
        <v>104</v>
      </c>
      <c r="D66" s="2" t="s">
        <v>112</v>
      </c>
      <c r="F66" s="2" t="s">
        <v>111</v>
      </c>
      <c r="G66" s="28">
        <v>5.29</v>
      </c>
      <c r="I66" s="28">
        <f>G66</f>
        <v>5.29</v>
      </c>
      <c r="J66" s="11"/>
      <c r="K66" s="28">
        <v>5.29</v>
      </c>
    </row>
    <row r="67" spans="1:11">
      <c r="A67" s="3">
        <v>43712</v>
      </c>
      <c r="B67" s="2">
        <v>102683</v>
      </c>
      <c r="C67" s="11" t="s">
        <v>153</v>
      </c>
      <c r="D67" s="2" t="s">
        <v>29</v>
      </c>
      <c r="F67" s="2" t="s">
        <v>32</v>
      </c>
      <c r="G67" s="28">
        <v>33.35</v>
      </c>
      <c r="I67" s="4">
        <v>33.35</v>
      </c>
      <c r="J67" s="11"/>
      <c r="K67" s="4">
        <v>33.35</v>
      </c>
    </row>
    <row r="68" spans="1:11">
      <c r="A68" s="3">
        <v>43712</v>
      </c>
      <c r="B68" s="2">
        <v>102684</v>
      </c>
      <c r="C68" s="11" t="s">
        <v>153</v>
      </c>
      <c r="D68" s="2" t="s">
        <v>39</v>
      </c>
      <c r="F68" s="2" t="s">
        <v>78</v>
      </c>
      <c r="G68" s="4">
        <v>1440</v>
      </c>
      <c r="I68" s="28">
        <v>1440</v>
      </c>
      <c r="J68" s="11"/>
      <c r="K68" s="10">
        <v>1440</v>
      </c>
    </row>
    <row r="69" spans="1:11">
      <c r="A69" s="3">
        <v>43712</v>
      </c>
      <c r="B69" s="2">
        <v>102685</v>
      </c>
      <c r="C69" s="11" t="s">
        <v>153</v>
      </c>
      <c r="D69" s="2" t="s">
        <v>8</v>
      </c>
      <c r="E69" s="39" t="s">
        <v>141</v>
      </c>
      <c r="F69" s="2" t="s">
        <v>79</v>
      </c>
      <c r="G69" s="4">
        <v>36</v>
      </c>
      <c r="H69" s="30">
        <v>7.2</v>
      </c>
      <c r="I69" s="28">
        <v>43.2</v>
      </c>
      <c r="J69" s="11"/>
      <c r="K69" s="10">
        <v>43.2</v>
      </c>
    </row>
    <row r="70" spans="1:11">
      <c r="A70" s="3">
        <v>43712</v>
      </c>
      <c r="B70" s="2">
        <v>102686</v>
      </c>
      <c r="C70" s="11" t="s">
        <v>153</v>
      </c>
      <c r="D70" s="2" t="s">
        <v>29</v>
      </c>
      <c r="F70" s="2" t="s">
        <v>31</v>
      </c>
      <c r="G70" s="4">
        <v>673.99</v>
      </c>
      <c r="I70" s="28">
        <v>673.99</v>
      </c>
      <c r="J70" s="10">
        <v>673.99</v>
      </c>
      <c r="K70" s="10"/>
    </row>
    <row r="71" spans="1:11">
      <c r="A71" s="3">
        <v>43732</v>
      </c>
      <c r="B71" s="2" t="s">
        <v>104</v>
      </c>
      <c r="D71" s="2" t="s">
        <v>105</v>
      </c>
      <c r="F71" s="2" t="s">
        <v>111</v>
      </c>
      <c r="G71" s="28">
        <v>15.36</v>
      </c>
      <c r="I71" s="28">
        <v>15.36</v>
      </c>
      <c r="J71" s="10"/>
      <c r="K71" s="28">
        <v>15.36</v>
      </c>
    </row>
    <row r="72" spans="1:11">
      <c r="A72" s="3">
        <v>43734</v>
      </c>
      <c r="B72" s="2" t="s">
        <v>104</v>
      </c>
      <c r="D72" s="2" t="s">
        <v>112</v>
      </c>
      <c r="F72" s="2" t="s">
        <v>111</v>
      </c>
      <c r="G72" s="28">
        <v>5.29</v>
      </c>
      <c r="I72" s="28">
        <v>5.29</v>
      </c>
      <c r="J72" s="10"/>
      <c r="K72" s="10">
        <v>5.29</v>
      </c>
    </row>
    <row r="73" spans="1:11">
      <c r="A73" s="3">
        <v>43747</v>
      </c>
      <c r="B73" s="2">
        <v>102687</v>
      </c>
      <c r="C73" s="11" t="s">
        <v>153</v>
      </c>
      <c r="D73" s="2" t="s">
        <v>29</v>
      </c>
      <c r="F73" s="2" t="s">
        <v>32</v>
      </c>
      <c r="G73" s="4">
        <v>18</v>
      </c>
      <c r="I73" s="28">
        <v>18</v>
      </c>
      <c r="J73" s="11"/>
      <c r="K73" s="10">
        <v>18</v>
      </c>
    </row>
    <row r="74" spans="1:11">
      <c r="A74" s="3">
        <v>43747</v>
      </c>
      <c r="B74" s="2">
        <v>102688</v>
      </c>
      <c r="C74" s="11" t="s">
        <v>153</v>
      </c>
      <c r="D74" s="2" t="s">
        <v>9</v>
      </c>
      <c r="F74" s="2" t="s">
        <v>64</v>
      </c>
      <c r="G74" s="4">
        <v>594.78</v>
      </c>
      <c r="I74" s="28">
        <v>594.78</v>
      </c>
      <c r="J74" s="10"/>
      <c r="K74" s="10">
        <v>594.78</v>
      </c>
    </row>
    <row r="75" spans="1:11">
      <c r="A75" s="3">
        <v>43747</v>
      </c>
      <c r="B75" s="2">
        <v>102689</v>
      </c>
      <c r="C75" s="11" t="s">
        <v>153</v>
      </c>
      <c r="D75" s="2" t="s">
        <v>136</v>
      </c>
      <c r="E75" t="s">
        <v>145</v>
      </c>
      <c r="F75" s="2" t="s">
        <v>137</v>
      </c>
      <c r="G75" s="4">
        <v>300</v>
      </c>
      <c r="H75" s="30">
        <v>60</v>
      </c>
      <c r="I75" s="28">
        <v>360</v>
      </c>
      <c r="J75" s="11"/>
      <c r="K75" s="10">
        <v>360</v>
      </c>
    </row>
    <row r="76" spans="1:11">
      <c r="A76" s="3"/>
      <c r="B76" s="2">
        <v>102690</v>
      </c>
      <c r="C76" s="11" t="s">
        <v>63</v>
      </c>
      <c r="G76" s="4"/>
      <c r="I76" s="28"/>
      <c r="J76" s="11"/>
      <c r="K76" s="10"/>
    </row>
    <row r="77" spans="1:11">
      <c r="A77" s="3">
        <v>43747</v>
      </c>
      <c r="B77" s="2">
        <v>102691</v>
      </c>
      <c r="C77" s="43" t="s">
        <v>153</v>
      </c>
      <c r="D77" s="2" t="s">
        <v>39</v>
      </c>
      <c r="F77" s="2" t="s">
        <v>138</v>
      </c>
      <c r="G77" s="4">
        <v>1360</v>
      </c>
      <c r="I77" s="28">
        <v>1360</v>
      </c>
      <c r="K77" s="38">
        <v>1360</v>
      </c>
    </row>
    <row r="78" spans="1:11">
      <c r="A78" s="3">
        <v>43747</v>
      </c>
      <c r="B78" s="2">
        <v>102692</v>
      </c>
      <c r="C78" s="11" t="s">
        <v>63</v>
      </c>
      <c r="G78" s="4"/>
      <c r="I78" s="28"/>
      <c r="J78" s="11"/>
      <c r="K78" s="10"/>
    </row>
    <row r="79" spans="1:11">
      <c r="A79" s="3">
        <v>43747</v>
      </c>
      <c r="B79" s="2">
        <v>102693</v>
      </c>
      <c r="C79" s="11" t="s">
        <v>153</v>
      </c>
      <c r="D79" s="2" t="s">
        <v>41</v>
      </c>
      <c r="F79" s="2" t="s">
        <v>37</v>
      </c>
      <c r="G79" s="4">
        <v>20</v>
      </c>
      <c r="I79" s="28">
        <v>20</v>
      </c>
      <c r="J79" s="11"/>
      <c r="K79" s="10">
        <v>20</v>
      </c>
    </row>
    <row r="80" spans="1:11">
      <c r="A80" s="3">
        <v>43747</v>
      </c>
      <c r="B80" s="2">
        <v>102694</v>
      </c>
      <c r="C80" s="11" t="s">
        <v>153</v>
      </c>
      <c r="D80" s="2" t="s">
        <v>8</v>
      </c>
      <c r="E80" t="s">
        <v>141</v>
      </c>
      <c r="F80" s="2" t="s">
        <v>80</v>
      </c>
      <c r="G80" s="4">
        <v>29</v>
      </c>
      <c r="H80" s="30">
        <v>5.8</v>
      </c>
      <c r="I80" s="28">
        <v>34.799999999999997</v>
      </c>
      <c r="J80" s="11"/>
      <c r="K80" s="10">
        <v>34.799999999999997</v>
      </c>
    </row>
    <row r="81" spans="1:11">
      <c r="A81" s="3">
        <v>43747</v>
      </c>
      <c r="B81" s="2">
        <v>102695</v>
      </c>
      <c r="C81" s="11" t="s">
        <v>153</v>
      </c>
      <c r="D81" s="2" t="s">
        <v>29</v>
      </c>
      <c r="F81" s="2" t="s">
        <v>81</v>
      </c>
      <c r="G81" s="4">
        <v>673.99</v>
      </c>
      <c r="I81" s="4">
        <v>673.99</v>
      </c>
      <c r="J81" s="4">
        <v>673.99</v>
      </c>
      <c r="K81" s="10"/>
    </row>
    <row r="82" spans="1:11">
      <c r="A82" s="3">
        <v>43747</v>
      </c>
      <c r="B82" s="2">
        <v>102696</v>
      </c>
      <c r="C82" s="11" t="s">
        <v>153</v>
      </c>
      <c r="D82" s="2" t="s">
        <v>82</v>
      </c>
      <c r="F82" s="2" t="s">
        <v>83</v>
      </c>
      <c r="G82" s="4">
        <v>50</v>
      </c>
      <c r="I82" s="28">
        <v>50</v>
      </c>
      <c r="J82" s="11"/>
      <c r="K82" s="10">
        <v>50</v>
      </c>
    </row>
    <row r="83" spans="1:11">
      <c r="A83" s="3">
        <v>43752</v>
      </c>
      <c r="B83" s="2" t="s">
        <v>107</v>
      </c>
      <c r="D83" s="2" t="s">
        <v>117</v>
      </c>
      <c r="F83" s="2" t="s">
        <v>118</v>
      </c>
      <c r="G83" s="28">
        <v>0.79</v>
      </c>
      <c r="I83" s="28">
        <v>0.79</v>
      </c>
      <c r="J83" s="11"/>
      <c r="K83" s="10">
        <v>0.79</v>
      </c>
    </row>
    <row r="84" spans="1:11">
      <c r="A84" s="3">
        <v>43761</v>
      </c>
      <c r="B84" s="2" t="s">
        <v>104</v>
      </c>
      <c r="D84" s="2" t="s">
        <v>105</v>
      </c>
      <c r="F84" s="2" t="s">
        <v>111</v>
      </c>
      <c r="G84" s="28">
        <v>15.36</v>
      </c>
      <c r="I84" s="28">
        <v>15.36</v>
      </c>
      <c r="J84" s="11"/>
      <c r="K84" s="10">
        <v>15.36</v>
      </c>
    </row>
    <row r="85" spans="1:11">
      <c r="A85" s="3">
        <v>43762</v>
      </c>
      <c r="B85" s="2" t="s">
        <v>107</v>
      </c>
      <c r="D85" s="2" t="s">
        <v>119</v>
      </c>
      <c r="F85" s="2" t="s">
        <v>120</v>
      </c>
      <c r="G85" s="4">
        <v>100</v>
      </c>
      <c r="I85" s="28">
        <v>100</v>
      </c>
      <c r="J85" s="11"/>
      <c r="K85" s="10">
        <v>100</v>
      </c>
    </row>
    <row r="86" spans="1:11">
      <c r="A86" s="3">
        <v>43766</v>
      </c>
      <c r="B86" s="2" t="s">
        <v>104</v>
      </c>
      <c r="D86" s="2" t="s">
        <v>112</v>
      </c>
      <c r="F86" s="2" t="s">
        <v>111</v>
      </c>
      <c r="G86" s="28">
        <v>5.29</v>
      </c>
      <c r="I86" s="28">
        <v>5.29</v>
      </c>
      <c r="J86" s="11"/>
      <c r="K86" s="10">
        <v>5.29</v>
      </c>
    </row>
    <row r="87" spans="1:11">
      <c r="A87" s="3">
        <v>43775</v>
      </c>
      <c r="B87" s="2" t="s">
        <v>107</v>
      </c>
      <c r="D87" s="2" t="s">
        <v>110</v>
      </c>
      <c r="F87" s="2" t="s">
        <v>152</v>
      </c>
      <c r="G87" s="28">
        <v>22.59</v>
      </c>
      <c r="H87" s="30">
        <v>4.5199999999999996</v>
      </c>
      <c r="I87" s="28">
        <v>27.11</v>
      </c>
      <c r="J87" s="11"/>
      <c r="K87" s="10">
        <v>27.11</v>
      </c>
    </row>
    <row r="88" spans="1:11">
      <c r="A88" s="3">
        <v>43781</v>
      </c>
      <c r="B88" s="2" t="s">
        <v>107</v>
      </c>
      <c r="D88" s="2" t="s">
        <v>121</v>
      </c>
      <c r="F88" s="2" t="s">
        <v>122</v>
      </c>
      <c r="G88" s="28">
        <v>0.79</v>
      </c>
      <c r="I88" s="28">
        <v>0.79</v>
      </c>
      <c r="J88" s="11"/>
      <c r="K88" s="10">
        <v>0.79</v>
      </c>
    </row>
    <row r="89" spans="1:11">
      <c r="A89" s="3">
        <v>43791</v>
      </c>
      <c r="B89" s="2" t="s">
        <v>104</v>
      </c>
      <c r="D89" s="2" t="s">
        <v>105</v>
      </c>
      <c r="F89" s="2" t="s">
        <v>111</v>
      </c>
      <c r="G89" s="28">
        <v>15.36</v>
      </c>
      <c r="I89" s="28">
        <v>15.36</v>
      </c>
      <c r="J89" s="11"/>
      <c r="K89" s="10">
        <v>15.36</v>
      </c>
    </row>
    <row r="90" spans="1:11">
      <c r="A90" s="3">
        <v>43795</v>
      </c>
      <c r="B90" s="2" t="s">
        <v>104</v>
      </c>
      <c r="D90" s="2" t="s">
        <v>112</v>
      </c>
      <c r="F90" s="2" t="s">
        <v>111</v>
      </c>
      <c r="G90" s="28">
        <v>5.29</v>
      </c>
      <c r="I90" s="28">
        <v>5.29</v>
      </c>
      <c r="J90" s="11"/>
      <c r="K90" s="10">
        <v>5.29</v>
      </c>
    </row>
    <row r="91" spans="1:11">
      <c r="A91" s="3">
        <v>43782</v>
      </c>
      <c r="B91" s="2">
        <v>102697</v>
      </c>
      <c r="C91" s="11" t="s">
        <v>153</v>
      </c>
      <c r="D91" s="2" t="s">
        <v>84</v>
      </c>
      <c r="F91" s="2" t="s">
        <v>85</v>
      </c>
      <c r="G91" s="4">
        <v>100</v>
      </c>
      <c r="I91" s="28">
        <v>100</v>
      </c>
      <c r="J91" s="11"/>
      <c r="K91" s="10">
        <v>100</v>
      </c>
    </row>
    <row r="92" spans="1:11">
      <c r="A92" s="3">
        <v>43782</v>
      </c>
      <c r="B92" s="2">
        <v>102698</v>
      </c>
      <c r="C92" s="11" t="s">
        <v>153</v>
      </c>
      <c r="D92" s="2" t="s">
        <v>41</v>
      </c>
      <c r="F92" s="2" t="s">
        <v>37</v>
      </c>
      <c r="G92" s="4">
        <v>20</v>
      </c>
      <c r="I92" s="4">
        <v>20</v>
      </c>
      <c r="J92" s="11"/>
      <c r="K92" s="4">
        <v>20</v>
      </c>
    </row>
    <row r="93" spans="1:11">
      <c r="A93" s="3">
        <v>43782</v>
      </c>
      <c r="B93" s="2">
        <v>102699</v>
      </c>
      <c r="C93" s="11" t="s">
        <v>153</v>
      </c>
      <c r="D93" s="2" t="s">
        <v>71</v>
      </c>
      <c r="F93" s="2" t="s">
        <v>86</v>
      </c>
      <c r="G93" s="4">
        <v>73</v>
      </c>
      <c r="H93" s="30">
        <v>14.6</v>
      </c>
      <c r="I93" s="28">
        <v>87.6</v>
      </c>
      <c r="J93" s="11"/>
      <c r="K93" s="10">
        <v>87.6</v>
      </c>
    </row>
    <row r="94" spans="1:11">
      <c r="A94" s="3">
        <v>43782</v>
      </c>
      <c r="B94" s="2">
        <v>102700</v>
      </c>
      <c r="C94" s="11" t="s">
        <v>153</v>
      </c>
      <c r="D94" s="11" t="s">
        <v>39</v>
      </c>
      <c r="F94" s="2" t="s">
        <v>146</v>
      </c>
      <c r="G94" s="4">
        <v>1170</v>
      </c>
      <c r="I94" s="28">
        <v>1170</v>
      </c>
      <c r="J94" s="11"/>
      <c r="K94" s="10">
        <v>1170</v>
      </c>
    </row>
    <row r="95" spans="1:11">
      <c r="A95" s="3">
        <v>43782</v>
      </c>
      <c r="B95" s="2">
        <v>102701</v>
      </c>
      <c r="C95" s="11" t="s">
        <v>153</v>
      </c>
      <c r="D95" s="2" t="s">
        <v>8</v>
      </c>
      <c r="E95" s="2" t="s">
        <v>141</v>
      </c>
      <c r="F95" s="2" t="s">
        <v>36</v>
      </c>
      <c r="G95" s="4">
        <v>45</v>
      </c>
      <c r="I95" s="28">
        <v>45</v>
      </c>
      <c r="J95" s="11"/>
      <c r="K95" s="10">
        <v>45</v>
      </c>
    </row>
    <row r="96" spans="1:11">
      <c r="A96" s="3">
        <v>43782</v>
      </c>
      <c r="B96" s="2">
        <v>102702</v>
      </c>
      <c r="C96" s="11" t="s">
        <v>153</v>
      </c>
      <c r="D96" s="2" t="s">
        <v>29</v>
      </c>
      <c r="F96" s="2" t="s">
        <v>87</v>
      </c>
      <c r="G96" s="4">
        <v>674.19</v>
      </c>
      <c r="I96" s="28">
        <v>674.19</v>
      </c>
      <c r="J96" s="10">
        <v>674.19</v>
      </c>
      <c r="K96" s="10"/>
    </row>
    <row r="97" spans="1:11">
      <c r="A97" s="3">
        <v>43802</v>
      </c>
      <c r="B97" s="2">
        <v>102703</v>
      </c>
      <c r="C97" s="11" t="s">
        <v>153</v>
      </c>
      <c r="D97" s="2" t="s">
        <v>41</v>
      </c>
      <c r="F97" s="2" t="s">
        <v>37</v>
      </c>
      <c r="G97" s="4">
        <v>20</v>
      </c>
      <c r="I97" s="28">
        <v>20</v>
      </c>
      <c r="J97" s="10"/>
      <c r="K97" s="10">
        <v>20</v>
      </c>
    </row>
    <row r="98" spans="1:11">
      <c r="A98" s="3">
        <v>43802</v>
      </c>
      <c r="B98" s="2">
        <v>102704</v>
      </c>
      <c r="C98" s="11" t="s">
        <v>153</v>
      </c>
      <c r="D98" s="2" t="s">
        <v>39</v>
      </c>
      <c r="F98" s="2" t="s">
        <v>125</v>
      </c>
      <c r="G98" s="4">
        <v>930</v>
      </c>
      <c r="I98" s="28">
        <v>930</v>
      </c>
      <c r="J98" s="11"/>
      <c r="K98" s="10">
        <v>930</v>
      </c>
    </row>
    <row r="99" spans="1:11">
      <c r="A99" s="3">
        <v>43802</v>
      </c>
      <c r="B99" s="2">
        <v>102705</v>
      </c>
      <c r="C99" s="11" t="s">
        <v>153</v>
      </c>
      <c r="D99" s="2" t="s">
        <v>88</v>
      </c>
      <c r="F99" s="2" t="s">
        <v>89</v>
      </c>
      <c r="G99" s="4">
        <v>263.2</v>
      </c>
      <c r="I99" s="28">
        <v>263.2</v>
      </c>
      <c r="J99" s="10"/>
      <c r="K99" s="10">
        <v>263.2</v>
      </c>
    </row>
    <row r="100" spans="1:11">
      <c r="A100" s="3">
        <v>43802</v>
      </c>
      <c r="B100" s="2">
        <v>102706</v>
      </c>
      <c r="C100" s="11" t="s">
        <v>153</v>
      </c>
      <c r="D100" s="2" t="s">
        <v>29</v>
      </c>
      <c r="F100" s="2" t="s">
        <v>90</v>
      </c>
      <c r="G100" s="4">
        <v>673.99</v>
      </c>
      <c r="I100" s="28">
        <v>673.99</v>
      </c>
      <c r="J100" s="10">
        <v>673.99</v>
      </c>
      <c r="K100" s="10"/>
    </row>
    <row r="101" spans="1:11">
      <c r="A101" s="3">
        <v>43811</v>
      </c>
      <c r="B101" s="2" t="s">
        <v>107</v>
      </c>
      <c r="D101" s="2" t="s">
        <v>123</v>
      </c>
      <c r="F101" s="2" t="s">
        <v>124</v>
      </c>
      <c r="G101" s="28">
        <v>0.79</v>
      </c>
      <c r="I101" s="28">
        <v>0.79</v>
      </c>
      <c r="J101" s="10"/>
      <c r="K101" s="10">
        <v>0.79</v>
      </c>
    </row>
    <row r="102" spans="1:11">
      <c r="A102" s="3">
        <v>43823</v>
      </c>
      <c r="B102" s="2" t="s">
        <v>104</v>
      </c>
      <c r="D102" s="2" t="s">
        <v>105</v>
      </c>
      <c r="F102" s="2" t="s">
        <v>111</v>
      </c>
      <c r="G102" s="28">
        <v>15.36</v>
      </c>
      <c r="I102" s="28">
        <v>15.36</v>
      </c>
      <c r="J102" s="10"/>
      <c r="K102" s="10">
        <v>15.36</v>
      </c>
    </row>
    <row r="103" spans="1:11">
      <c r="A103" s="3">
        <v>43826</v>
      </c>
      <c r="B103" s="2" t="s">
        <v>104</v>
      </c>
      <c r="D103" s="2" t="s">
        <v>112</v>
      </c>
      <c r="F103" s="2" t="s">
        <v>111</v>
      </c>
      <c r="G103" s="28">
        <v>5.29</v>
      </c>
      <c r="I103" s="28">
        <v>5.29</v>
      </c>
      <c r="J103" s="10"/>
      <c r="K103" s="10">
        <v>5.29</v>
      </c>
    </row>
    <row r="104" spans="1:11">
      <c r="A104" s="3">
        <v>43838</v>
      </c>
      <c r="B104" s="2">
        <v>102707</v>
      </c>
      <c r="C104" s="11" t="s">
        <v>153</v>
      </c>
      <c r="D104" s="2" t="s">
        <v>29</v>
      </c>
      <c r="F104" s="2" t="s">
        <v>91</v>
      </c>
      <c r="G104" s="10">
        <v>32.49</v>
      </c>
      <c r="I104" s="28">
        <v>32.49</v>
      </c>
      <c r="J104" s="11"/>
      <c r="K104" s="10">
        <v>32.49</v>
      </c>
    </row>
    <row r="105" spans="1:11">
      <c r="A105" s="3">
        <v>43838</v>
      </c>
      <c r="B105" s="2">
        <v>102708</v>
      </c>
      <c r="C105" s="11" t="s">
        <v>153</v>
      </c>
      <c r="D105" s="2" t="s">
        <v>39</v>
      </c>
      <c r="F105" s="2" t="s">
        <v>92</v>
      </c>
      <c r="G105" s="4">
        <v>930</v>
      </c>
      <c r="I105" s="28">
        <v>930</v>
      </c>
      <c r="J105" s="11"/>
      <c r="K105" s="10">
        <v>930</v>
      </c>
    </row>
    <row r="106" spans="1:11">
      <c r="A106" s="3">
        <v>43838</v>
      </c>
      <c r="B106" s="2">
        <v>102709</v>
      </c>
      <c r="C106" s="11" t="s">
        <v>153</v>
      </c>
      <c r="D106" s="2" t="s">
        <v>9</v>
      </c>
      <c r="F106" s="2" t="s">
        <v>64</v>
      </c>
      <c r="G106" s="10">
        <v>594.58000000000004</v>
      </c>
      <c r="I106" s="28">
        <v>594.58000000000004</v>
      </c>
      <c r="J106" s="10">
        <v>594.58000000000004</v>
      </c>
      <c r="K106" s="10"/>
    </row>
    <row r="107" spans="1:11">
      <c r="A107" s="3">
        <v>43838</v>
      </c>
      <c r="B107" s="2">
        <v>102710</v>
      </c>
      <c r="C107" s="11" t="s">
        <v>153</v>
      </c>
      <c r="D107" s="11" t="s">
        <v>29</v>
      </c>
      <c r="F107" s="2" t="s">
        <v>90</v>
      </c>
      <c r="G107" s="4">
        <v>673.99</v>
      </c>
      <c r="I107" s="28">
        <v>673.99</v>
      </c>
      <c r="J107" s="10">
        <v>673.99</v>
      </c>
      <c r="K107" s="10"/>
    </row>
    <row r="108" spans="1:11">
      <c r="A108" s="3">
        <v>43843</v>
      </c>
      <c r="B108" s="2" t="s">
        <v>107</v>
      </c>
      <c r="D108" s="11" t="s">
        <v>123</v>
      </c>
      <c r="F108" s="2" t="s">
        <v>122</v>
      </c>
      <c r="G108" s="28">
        <v>0.79</v>
      </c>
      <c r="I108" s="28">
        <v>0.79</v>
      </c>
      <c r="J108" s="10"/>
      <c r="K108" s="10">
        <v>0.79</v>
      </c>
    </row>
    <row r="109" spans="1:11">
      <c r="A109" s="3">
        <v>43852</v>
      </c>
      <c r="B109" s="2" t="s">
        <v>104</v>
      </c>
      <c r="D109" s="11" t="s">
        <v>105</v>
      </c>
      <c r="F109" s="2" t="s">
        <v>111</v>
      </c>
      <c r="G109" s="28">
        <v>15.36</v>
      </c>
      <c r="I109" s="28">
        <v>15.36</v>
      </c>
      <c r="J109" s="10"/>
      <c r="K109" s="10">
        <v>15.36</v>
      </c>
    </row>
    <row r="110" spans="1:11">
      <c r="A110" s="3">
        <v>43857</v>
      </c>
      <c r="B110" s="2" t="s">
        <v>107</v>
      </c>
      <c r="D110" s="11" t="s">
        <v>112</v>
      </c>
      <c r="F110" s="2" t="s">
        <v>111</v>
      </c>
      <c r="G110" s="28">
        <v>5.29</v>
      </c>
      <c r="I110" s="28">
        <v>5.29</v>
      </c>
      <c r="J110" s="10"/>
      <c r="K110" s="10">
        <v>5.29</v>
      </c>
    </row>
    <row r="111" spans="1:11">
      <c r="A111" s="3">
        <v>43866</v>
      </c>
      <c r="B111" s="2">
        <v>102711</v>
      </c>
      <c r="C111" s="11" t="s">
        <v>153</v>
      </c>
      <c r="D111" s="2" t="s">
        <v>93</v>
      </c>
      <c r="E111">
        <v>706926227</v>
      </c>
      <c r="F111" s="2" t="s">
        <v>94</v>
      </c>
      <c r="G111" s="4">
        <v>430</v>
      </c>
      <c r="H111" s="30">
        <v>86</v>
      </c>
      <c r="I111" s="28">
        <v>516</v>
      </c>
      <c r="J111" s="11"/>
      <c r="K111" s="10">
        <v>516</v>
      </c>
    </row>
    <row r="112" spans="1:11">
      <c r="A112" s="3">
        <v>43866</v>
      </c>
      <c r="B112" s="2">
        <v>102712</v>
      </c>
      <c r="C112" s="11" t="s">
        <v>153</v>
      </c>
      <c r="D112" s="2" t="s">
        <v>39</v>
      </c>
      <c r="F112" s="2" t="s">
        <v>95</v>
      </c>
      <c r="G112" s="4">
        <v>1455</v>
      </c>
      <c r="I112" s="4">
        <v>1455</v>
      </c>
      <c r="J112" s="11"/>
      <c r="K112" s="4">
        <v>1455</v>
      </c>
    </row>
    <row r="113" spans="1:11">
      <c r="A113" s="3">
        <v>43866</v>
      </c>
      <c r="B113" s="2">
        <v>102713</v>
      </c>
      <c r="C113" s="11" t="s">
        <v>153</v>
      </c>
      <c r="D113" s="2" t="s">
        <v>8</v>
      </c>
      <c r="F113" s="2" t="s">
        <v>149</v>
      </c>
      <c r="G113" s="4"/>
      <c r="H113" s="30">
        <v>9</v>
      </c>
      <c r="I113" s="28">
        <v>9</v>
      </c>
      <c r="J113" s="11"/>
      <c r="K113" s="10">
        <v>9</v>
      </c>
    </row>
    <row r="114" spans="1:11">
      <c r="A114" s="3">
        <v>43866</v>
      </c>
      <c r="B114" s="2">
        <v>102714</v>
      </c>
      <c r="C114" s="11" t="s">
        <v>153</v>
      </c>
      <c r="D114" s="2" t="s">
        <v>8</v>
      </c>
      <c r="F114" s="2" t="s">
        <v>147</v>
      </c>
      <c r="G114" s="4">
        <v>16</v>
      </c>
      <c r="H114" s="30">
        <v>3.2</v>
      </c>
      <c r="I114" s="4">
        <v>19.2</v>
      </c>
      <c r="J114" s="11"/>
      <c r="K114" s="4">
        <v>19.2</v>
      </c>
    </row>
    <row r="115" spans="1:11">
      <c r="A115" s="3">
        <v>43866</v>
      </c>
      <c r="B115" s="2">
        <v>102715</v>
      </c>
      <c r="C115" s="11" t="s">
        <v>153</v>
      </c>
      <c r="D115" s="2" t="s">
        <v>29</v>
      </c>
      <c r="F115" s="2" t="s">
        <v>96</v>
      </c>
      <c r="G115" s="4">
        <v>673.99</v>
      </c>
      <c r="I115" s="28">
        <v>673.99</v>
      </c>
      <c r="J115" s="10">
        <v>673.99</v>
      </c>
      <c r="K115" s="10"/>
    </row>
    <row r="116" spans="1:11">
      <c r="A116" s="3">
        <v>43866</v>
      </c>
      <c r="B116" s="2">
        <v>102716</v>
      </c>
      <c r="C116" s="11" t="s">
        <v>153</v>
      </c>
      <c r="D116" s="2" t="s">
        <v>29</v>
      </c>
      <c r="F116" s="2" t="s">
        <v>91</v>
      </c>
      <c r="G116" s="4">
        <v>25.65</v>
      </c>
      <c r="I116" s="4">
        <v>25.65</v>
      </c>
      <c r="J116" s="11"/>
      <c r="K116" s="4">
        <v>25.65</v>
      </c>
    </row>
    <row r="117" spans="1:11">
      <c r="A117" s="3">
        <v>43866</v>
      </c>
      <c r="B117" s="2">
        <v>102717</v>
      </c>
      <c r="C117" s="11" t="s">
        <v>153</v>
      </c>
      <c r="D117" s="2" t="s">
        <v>41</v>
      </c>
      <c r="F117" s="2" t="s">
        <v>37</v>
      </c>
      <c r="G117" s="4">
        <v>20</v>
      </c>
      <c r="I117" s="4">
        <v>20</v>
      </c>
      <c r="J117" s="11"/>
      <c r="K117" s="4">
        <v>20</v>
      </c>
    </row>
    <row r="118" spans="1:11">
      <c r="A118" s="3">
        <v>43866</v>
      </c>
      <c r="B118" s="2">
        <v>102718</v>
      </c>
      <c r="C118" s="11" t="s">
        <v>153</v>
      </c>
      <c r="D118" s="2" t="s">
        <v>97</v>
      </c>
      <c r="F118" s="2" t="s">
        <v>98</v>
      </c>
      <c r="G118" s="4">
        <v>100.59</v>
      </c>
      <c r="H118" s="30">
        <v>20.12</v>
      </c>
      <c r="I118" s="28">
        <v>120.71</v>
      </c>
      <c r="J118" s="11"/>
      <c r="K118" s="28">
        <v>120.71</v>
      </c>
    </row>
    <row r="119" spans="1:11">
      <c r="A119" s="3">
        <v>43873</v>
      </c>
      <c r="B119" s="2" t="s">
        <v>107</v>
      </c>
      <c r="D119" s="2" t="s">
        <v>123</v>
      </c>
      <c r="F119" s="2" t="s">
        <v>122</v>
      </c>
      <c r="G119" s="28">
        <v>0.79</v>
      </c>
      <c r="I119" s="28">
        <v>0.79</v>
      </c>
      <c r="J119" s="11"/>
      <c r="K119" s="28">
        <v>0.79</v>
      </c>
    </row>
    <row r="120" spans="1:11">
      <c r="A120" s="3">
        <v>43885</v>
      </c>
      <c r="B120" s="2" t="s">
        <v>104</v>
      </c>
      <c r="D120" s="2" t="s">
        <v>105</v>
      </c>
      <c r="F120" s="2" t="s">
        <v>111</v>
      </c>
      <c r="G120" s="28">
        <v>15.36</v>
      </c>
      <c r="I120" s="28">
        <v>15.36</v>
      </c>
      <c r="J120" s="11"/>
      <c r="K120" s="28">
        <v>15.36</v>
      </c>
    </row>
    <row r="121" spans="1:11">
      <c r="A121" s="3">
        <v>43885</v>
      </c>
      <c r="B121" s="2" t="s">
        <v>104</v>
      </c>
      <c r="D121" s="2" t="s">
        <v>112</v>
      </c>
      <c r="F121" s="2" t="s">
        <v>111</v>
      </c>
      <c r="G121" s="28">
        <v>5.29</v>
      </c>
      <c r="I121" s="28">
        <v>5.29</v>
      </c>
      <c r="J121" s="11"/>
      <c r="K121" s="28">
        <v>5.29</v>
      </c>
    </row>
    <row r="122" spans="1:11">
      <c r="A122" s="3">
        <v>43899</v>
      </c>
      <c r="B122" s="2">
        <v>102719</v>
      </c>
      <c r="C122" s="11" t="s">
        <v>153</v>
      </c>
      <c r="D122" s="2" t="s">
        <v>99</v>
      </c>
      <c r="E122">
        <v>831579317</v>
      </c>
      <c r="F122" s="2" t="s">
        <v>100</v>
      </c>
      <c r="G122" s="4">
        <v>45</v>
      </c>
      <c r="H122" s="30">
        <v>9</v>
      </c>
      <c r="I122" s="28">
        <v>54</v>
      </c>
      <c r="J122" s="10"/>
      <c r="K122" s="10">
        <v>54</v>
      </c>
    </row>
    <row r="123" spans="1:11">
      <c r="A123" s="3">
        <v>43899</v>
      </c>
      <c r="B123" s="2">
        <v>102720</v>
      </c>
      <c r="C123" s="11" t="s">
        <v>153</v>
      </c>
      <c r="D123" s="2" t="s">
        <v>29</v>
      </c>
      <c r="F123" s="2" t="s">
        <v>101</v>
      </c>
      <c r="G123" s="4">
        <v>673.99</v>
      </c>
      <c r="I123" s="28">
        <v>673.99</v>
      </c>
      <c r="J123" s="10">
        <v>673.99</v>
      </c>
      <c r="K123" s="10"/>
    </row>
    <row r="124" spans="1:11">
      <c r="A124" s="3">
        <v>43899</v>
      </c>
      <c r="B124" s="2">
        <v>102721</v>
      </c>
      <c r="C124" s="11" t="s">
        <v>153</v>
      </c>
      <c r="D124" s="2" t="s">
        <v>8</v>
      </c>
      <c r="F124" s="2" t="s">
        <v>102</v>
      </c>
      <c r="G124" s="4">
        <v>16</v>
      </c>
      <c r="H124" s="35">
        <v>3.2</v>
      </c>
      <c r="I124" s="28">
        <v>19.2</v>
      </c>
      <c r="J124" s="11"/>
      <c r="K124" s="10">
        <v>19.2</v>
      </c>
    </row>
    <row r="125" spans="1:11">
      <c r="A125" s="3">
        <v>43899</v>
      </c>
      <c r="B125" s="2">
        <v>102722</v>
      </c>
      <c r="C125" s="11" t="s">
        <v>153</v>
      </c>
      <c r="D125" s="2" t="s">
        <v>39</v>
      </c>
      <c r="F125" s="2" t="s">
        <v>103</v>
      </c>
      <c r="G125" s="4">
        <v>1465</v>
      </c>
      <c r="I125" s="28">
        <v>1465</v>
      </c>
      <c r="J125" s="11"/>
      <c r="K125" s="10">
        <v>1465</v>
      </c>
    </row>
    <row r="126" spans="1:11">
      <c r="A126" s="3">
        <v>43902</v>
      </c>
      <c r="B126" s="2" t="s">
        <v>107</v>
      </c>
      <c r="D126" s="2" t="s">
        <v>123</v>
      </c>
      <c r="F126" s="2" t="s">
        <v>122</v>
      </c>
      <c r="G126" s="28">
        <v>0.79</v>
      </c>
      <c r="I126" s="28">
        <v>0.79</v>
      </c>
      <c r="J126" s="11"/>
      <c r="K126" s="10">
        <v>0.79</v>
      </c>
    </row>
    <row r="127" spans="1:11">
      <c r="A127" s="3">
        <v>43914</v>
      </c>
      <c r="B127" s="2" t="s">
        <v>104</v>
      </c>
      <c r="D127" s="2" t="s">
        <v>105</v>
      </c>
      <c r="F127" s="2" t="s">
        <v>111</v>
      </c>
      <c r="G127" s="28">
        <v>15.36</v>
      </c>
      <c r="I127" s="28">
        <v>15.36</v>
      </c>
      <c r="J127" s="11"/>
      <c r="K127" s="10">
        <v>15.36</v>
      </c>
    </row>
    <row r="128" spans="1:11">
      <c r="A128" s="3">
        <v>43916</v>
      </c>
      <c r="B128" s="2" t="s">
        <v>104</v>
      </c>
      <c r="D128" s="2" t="s">
        <v>112</v>
      </c>
      <c r="F128" s="2" t="s">
        <v>111</v>
      </c>
      <c r="G128" s="28">
        <v>5.29</v>
      </c>
      <c r="I128" s="28">
        <v>5.29</v>
      </c>
      <c r="J128" s="11"/>
      <c r="K128" s="10">
        <v>5.29</v>
      </c>
    </row>
    <row r="129" spans="1:12">
      <c r="A129" s="3"/>
      <c r="B129" s="2"/>
      <c r="G129" s="4">
        <f>SUM(G4:G128)</f>
        <v>43838.900000000009</v>
      </c>
      <c r="H129" s="4">
        <f>SUM(H4:H128)</f>
        <v>2386.2699999999995</v>
      </c>
      <c r="I129" s="28">
        <f>SUM(I4:I128)</f>
        <v>46225.170000000006</v>
      </c>
      <c r="J129" s="28">
        <f>SUM(J4:J128)</f>
        <v>9529.4699999999975</v>
      </c>
      <c r="K129" s="28">
        <f>SUM(K4:K128)</f>
        <v>36695.700000000012</v>
      </c>
    </row>
    <row r="130" spans="1:12">
      <c r="A130" s="3"/>
      <c r="B130" s="2"/>
      <c r="G130" s="4"/>
      <c r="I130" s="28"/>
      <c r="J130" s="11"/>
      <c r="K130" s="10"/>
    </row>
    <row r="131" spans="1:12">
      <c r="A131" s="3"/>
      <c r="B131" s="2"/>
      <c r="G131" s="4"/>
      <c r="I131" s="28">
        <f>G129+H129</f>
        <v>46225.170000000006</v>
      </c>
      <c r="J131" s="11"/>
      <c r="K131" s="10">
        <f>J129+K129</f>
        <v>46225.170000000013</v>
      </c>
    </row>
    <row r="132" spans="1:12">
      <c r="A132" s="3"/>
      <c r="B132" s="2"/>
      <c r="D132" s="8"/>
      <c r="G132" s="4"/>
      <c r="I132" s="28"/>
      <c r="J132" s="11"/>
      <c r="K132" s="10"/>
    </row>
    <row r="133" spans="1:12">
      <c r="A133" s="3"/>
      <c r="B133" s="2"/>
      <c r="G133" s="4"/>
      <c r="I133" s="28"/>
      <c r="J133" s="11"/>
      <c r="K133" s="10"/>
    </row>
    <row r="134" spans="1:12">
      <c r="A134" s="14"/>
      <c r="B134" s="2"/>
      <c r="G134" s="4"/>
      <c r="I134" s="28"/>
      <c r="J134" s="11"/>
      <c r="K134" s="10"/>
    </row>
    <row r="135" spans="1:12">
      <c r="A135" s="3"/>
      <c r="B135" s="2"/>
      <c r="G135" s="4"/>
      <c r="I135" s="28"/>
      <c r="J135" s="11"/>
      <c r="K135" s="10"/>
    </row>
    <row r="136" spans="1:12">
      <c r="A136" s="3"/>
      <c r="B136" s="2"/>
      <c r="G136" s="4"/>
      <c r="I136" s="28"/>
      <c r="J136" s="10"/>
      <c r="K136" s="10"/>
    </row>
    <row r="137" spans="1:12">
      <c r="A137" s="3"/>
      <c r="B137" s="2"/>
      <c r="G137" s="4"/>
      <c r="I137" s="28"/>
      <c r="J137" s="11"/>
      <c r="K137" s="10"/>
    </row>
    <row r="138" spans="1:12">
      <c r="A138" s="3"/>
      <c r="B138" s="2"/>
      <c r="G138" s="4"/>
      <c r="I138" s="28"/>
      <c r="J138" s="11"/>
      <c r="K138" s="10"/>
    </row>
    <row r="139" spans="1:12">
      <c r="A139" s="3"/>
      <c r="B139" s="2"/>
      <c r="G139" s="4"/>
      <c r="I139" s="28"/>
      <c r="J139" s="11"/>
      <c r="K139" s="10"/>
      <c r="L139" s="12"/>
    </row>
    <row r="140" spans="1:12">
      <c r="A140" s="3"/>
      <c r="B140" s="2"/>
      <c r="G140" s="4"/>
      <c r="I140" s="28"/>
      <c r="J140" s="10"/>
      <c r="K140" s="10"/>
    </row>
    <row r="141" spans="1:12">
      <c r="A141" s="3"/>
      <c r="B141" s="2"/>
      <c r="G141" s="4"/>
      <c r="I141" s="28"/>
      <c r="J141" s="11"/>
      <c r="K141" s="10"/>
    </row>
    <row r="142" spans="1:12">
      <c r="A142" s="3"/>
      <c r="B142" s="2"/>
      <c r="G142" s="4"/>
      <c r="I142" s="28"/>
      <c r="J142" s="10"/>
      <c r="K142" s="10"/>
    </row>
    <row r="143" spans="1:12">
      <c r="A143" s="3"/>
      <c r="B143" s="2"/>
      <c r="G143" s="4"/>
      <c r="I143" s="28"/>
      <c r="J143" s="11"/>
      <c r="K143" s="10"/>
    </row>
    <row r="144" spans="1:12">
      <c r="A144" s="3"/>
      <c r="B144" s="2"/>
      <c r="D144" s="7"/>
      <c r="J144" s="11"/>
      <c r="K144" s="10"/>
    </row>
    <row r="145" spans="1:11">
      <c r="A145" s="3"/>
      <c r="B145" s="2"/>
      <c r="D145" s="8"/>
      <c r="G145" s="4"/>
      <c r="I145" s="28"/>
      <c r="J145" s="11"/>
      <c r="K145" s="10"/>
    </row>
    <row r="146" spans="1:11">
      <c r="A146" s="3"/>
      <c r="B146" s="2"/>
      <c r="D146" s="11"/>
      <c r="G146" s="4"/>
      <c r="I146" s="28"/>
      <c r="J146" s="11"/>
      <c r="K146" s="10"/>
    </row>
    <row r="147" spans="1:11">
      <c r="A147" s="3"/>
      <c r="B147" s="2"/>
      <c r="D147" s="11"/>
      <c r="G147" s="4"/>
      <c r="I147" s="28"/>
      <c r="J147" s="11"/>
      <c r="K147" s="10"/>
    </row>
    <row r="148" spans="1:11">
      <c r="A148" s="3"/>
      <c r="B148" s="2"/>
      <c r="G148" s="4"/>
      <c r="I148" s="28"/>
      <c r="J148" s="11"/>
      <c r="K148" s="10"/>
    </row>
    <row r="149" spans="1:11">
      <c r="B149" s="2"/>
      <c r="D149" s="7"/>
      <c r="J149" s="11"/>
      <c r="K149" s="10"/>
    </row>
    <row r="150" spans="1:11">
      <c r="A150" s="3"/>
      <c r="B150" s="2"/>
      <c r="G150" s="4"/>
      <c r="I150" s="28"/>
      <c r="J150" s="11"/>
      <c r="K150" s="10"/>
    </row>
    <row r="151" spans="1:11">
      <c r="A151" s="3"/>
      <c r="B151" s="2"/>
      <c r="G151" s="4"/>
      <c r="I151" s="28"/>
      <c r="J151" s="11"/>
      <c r="K151" s="10"/>
    </row>
    <row r="152" spans="1:11">
      <c r="A152" s="3"/>
      <c r="B152" s="2"/>
      <c r="G152" s="4"/>
      <c r="I152" s="28"/>
      <c r="J152" s="11"/>
      <c r="K152" s="10"/>
    </row>
    <row r="153" spans="1:11">
      <c r="A153" s="3"/>
      <c r="B153" s="2"/>
      <c r="G153" s="4"/>
      <c r="I153" s="28"/>
      <c r="J153" s="11"/>
      <c r="K153" s="10"/>
    </row>
    <row r="154" spans="1:11">
      <c r="A154" s="3"/>
      <c r="B154" s="2"/>
      <c r="G154" s="4"/>
      <c r="I154" s="28"/>
      <c r="J154" s="11"/>
      <c r="K154" s="10"/>
    </row>
    <row r="155" spans="1:11">
      <c r="A155" s="3"/>
      <c r="B155" s="2"/>
      <c r="G155" s="4"/>
      <c r="I155" s="28"/>
      <c r="J155" s="10"/>
      <c r="K155" s="10"/>
    </row>
    <row r="156" spans="1:11">
      <c r="A156" s="3"/>
      <c r="B156" s="2"/>
      <c r="G156" s="4"/>
      <c r="I156" s="28"/>
      <c r="J156" s="11"/>
      <c r="K156" s="10"/>
    </row>
    <row r="157" spans="1:11">
      <c r="A157" s="3"/>
      <c r="B157" s="2"/>
      <c r="G157" s="4"/>
      <c r="I157" s="28"/>
      <c r="J157" s="11"/>
      <c r="K157" s="10"/>
    </row>
    <row r="158" spans="1:11">
      <c r="A158" s="3"/>
      <c r="B158" s="2"/>
      <c r="G158" s="4"/>
      <c r="I158" s="28"/>
      <c r="J158" s="11"/>
      <c r="K158" s="10"/>
    </row>
    <row r="159" spans="1:11">
      <c r="A159" s="3"/>
      <c r="B159" s="2"/>
      <c r="G159" s="4"/>
      <c r="I159" s="28"/>
      <c r="J159" s="11"/>
      <c r="K159" s="10"/>
    </row>
    <row r="160" spans="1:11">
      <c r="A160" s="3"/>
      <c r="B160" s="2"/>
      <c r="G160" s="4"/>
      <c r="I160" s="28"/>
      <c r="J160" s="11"/>
      <c r="K160" s="10"/>
    </row>
    <row r="161" spans="1:12" s="16" customFormat="1">
      <c r="A161" s="13"/>
      <c r="B161" s="11"/>
      <c r="C161" s="11"/>
      <c r="D161" s="11"/>
      <c r="F161" s="11"/>
      <c r="G161" s="10"/>
      <c r="H161" s="35"/>
      <c r="I161" s="27"/>
      <c r="J161" s="11"/>
      <c r="K161" s="10"/>
    </row>
    <row r="162" spans="1:12">
      <c r="A162" s="3"/>
      <c r="B162" s="2"/>
      <c r="D162" s="7"/>
      <c r="J162" s="11"/>
      <c r="K162" s="10"/>
    </row>
    <row r="163" spans="1:12">
      <c r="A163" s="3"/>
      <c r="B163" s="2"/>
      <c r="G163" s="4"/>
      <c r="I163" s="28"/>
      <c r="J163" s="10"/>
      <c r="K163" s="10"/>
    </row>
    <row r="164" spans="1:12">
      <c r="A164" s="6"/>
      <c r="B164" s="2"/>
      <c r="G164" s="4"/>
      <c r="I164" s="28"/>
      <c r="J164" s="11"/>
      <c r="K164" s="10"/>
      <c r="L164" s="10"/>
    </row>
    <row r="165" spans="1:12">
      <c r="A165" s="6"/>
      <c r="B165" s="2"/>
      <c r="G165" s="4"/>
      <c r="I165" s="28"/>
      <c r="J165" s="11"/>
      <c r="K165" s="10"/>
    </row>
    <row r="166" spans="1:12">
      <c r="G166" s="18"/>
      <c r="I166" s="30"/>
      <c r="J166" s="30"/>
      <c r="K166" s="30"/>
      <c r="L166" s="30"/>
    </row>
    <row r="167" spans="1:12">
      <c r="I167" s="30"/>
      <c r="J167" s="11"/>
      <c r="L167" s="12"/>
    </row>
    <row r="168" spans="1:12">
      <c r="J168" s="11"/>
      <c r="L168" s="19"/>
    </row>
    <row r="169" spans="1:12" s="15" customFormat="1">
      <c r="A169" s="14"/>
      <c r="B169" s="7"/>
      <c r="C169" s="7"/>
      <c r="D169" s="17"/>
      <c r="F169" s="7"/>
      <c r="G169" s="9"/>
      <c r="H169" s="34"/>
      <c r="I169" s="26"/>
      <c r="J169" s="11"/>
      <c r="K169" s="16"/>
      <c r="L169" s="32"/>
    </row>
    <row r="170" spans="1:12" s="15" customFormat="1">
      <c r="A170" s="14"/>
      <c r="B170" s="7"/>
      <c r="C170" s="7"/>
      <c r="D170" s="7"/>
      <c r="F170" s="7"/>
      <c r="G170" s="9"/>
      <c r="H170" s="34"/>
      <c r="I170" s="26"/>
      <c r="J170" s="11"/>
      <c r="K170" s="16"/>
    </row>
    <row r="171" spans="1:12" s="15" customFormat="1">
      <c r="A171" s="14"/>
      <c r="B171" s="7"/>
      <c r="C171" s="7"/>
      <c r="D171" s="7"/>
      <c r="F171" s="7"/>
      <c r="G171" s="9"/>
      <c r="H171" s="34"/>
      <c r="I171" s="26"/>
      <c r="J171" s="16"/>
      <c r="K171" s="16"/>
    </row>
    <row r="172" spans="1:12">
      <c r="I172" s="28"/>
    </row>
    <row r="174" spans="1:12">
      <c r="G174" s="5"/>
      <c r="I174" s="30"/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4EB4A-7C72-8D46-8D02-DEF272F8D392}">
  <dimension ref="A3:J1048572"/>
  <sheetViews>
    <sheetView zoomScale="110" workbookViewId="0">
      <selection activeCell="E18" sqref="E18"/>
    </sheetView>
  </sheetViews>
  <sheetFormatPr baseColWidth="10" defaultRowHeight="16"/>
  <cols>
    <col min="1" max="1" width="14.33203125" style="2" customWidth="1"/>
    <col min="2" max="2" width="50.83203125" customWidth="1"/>
    <col min="3" max="3" width="10.83203125" style="2"/>
    <col min="5" max="5" width="23.1640625" style="2" customWidth="1"/>
    <col min="8" max="8" width="11.83203125" bestFit="1" customWidth="1"/>
    <col min="10" max="10" width="11.83203125" bestFit="1" customWidth="1"/>
  </cols>
  <sheetData>
    <row r="3" spans="1:10">
      <c r="A3" s="2" t="s">
        <v>10</v>
      </c>
      <c r="B3" t="s">
        <v>11</v>
      </c>
      <c r="C3" s="2" t="s">
        <v>12</v>
      </c>
      <c r="D3" t="s">
        <v>21</v>
      </c>
      <c r="E3" s="2" t="s">
        <v>22</v>
      </c>
    </row>
    <row r="4" spans="1:10">
      <c r="A4" s="3">
        <v>43567</v>
      </c>
      <c r="B4" t="s">
        <v>130</v>
      </c>
      <c r="C4" s="28">
        <v>1274.03</v>
      </c>
      <c r="D4" s="12"/>
      <c r="E4" s="28">
        <v>1274.03</v>
      </c>
      <c r="H4">
        <f>Reconciliation!D9</f>
        <v>71758.38</v>
      </c>
      <c r="I4">
        <f>Reconciliation!D10</f>
        <v>15763.86</v>
      </c>
    </row>
    <row r="5" spans="1:10">
      <c r="A5" s="3">
        <v>43570</v>
      </c>
      <c r="B5" t="s">
        <v>131</v>
      </c>
      <c r="C5" s="28">
        <v>22650</v>
      </c>
      <c r="D5" s="24">
        <v>22650</v>
      </c>
      <c r="I5" s="12">
        <f>C6+C8+C12+C17</f>
        <v>29.13</v>
      </c>
    </row>
    <row r="6" spans="1:10">
      <c r="A6" s="3">
        <v>43619</v>
      </c>
      <c r="B6" t="s">
        <v>135</v>
      </c>
      <c r="C6" s="28">
        <v>7.86</v>
      </c>
      <c r="D6" s="24"/>
      <c r="E6" s="4">
        <v>7.86</v>
      </c>
      <c r="H6" s="12">
        <f>C4+C5+C7+C9+C10+C11+C13+C14</f>
        <v>85539.38</v>
      </c>
      <c r="I6" s="12">
        <f>I4+I5</f>
        <v>15792.99</v>
      </c>
      <c r="J6" s="12"/>
    </row>
    <row r="7" spans="1:10">
      <c r="A7" s="3">
        <v>43644</v>
      </c>
      <c r="B7" t="s">
        <v>132</v>
      </c>
      <c r="C7" s="28">
        <v>100</v>
      </c>
      <c r="E7" s="4">
        <v>100</v>
      </c>
      <c r="H7" s="12"/>
    </row>
    <row r="8" spans="1:10">
      <c r="A8" s="3">
        <v>43710</v>
      </c>
      <c r="B8" t="s">
        <v>135</v>
      </c>
      <c r="C8" s="28">
        <v>7.86</v>
      </c>
      <c r="E8" s="4">
        <v>7.86</v>
      </c>
      <c r="H8" s="12">
        <f>H6+I5</f>
        <v>85568.510000000009</v>
      </c>
    </row>
    <row r="9" spans="1:10">
      <c r="A9" s="3">
        <v>43717</v>
      </c>
      <c r="B9" t="s">
        <v>150</v>
      </c>
      <c r="C9" s="28">
        <v>22650</v>
      </c>
      <c r="D9" s="24">
        <v>22650</v>
      </c>
      <c r="E9" s="4"/>
    </row>
    <row r="10" spans="1:10">
      <c r="A10" s="3">
        <v>43752</v>
      </c>
      <c r="B10" t="s">
        <v>133</v>
      </c>
      <c r="C10" s="28">
        <v>34880.75</v>
      </c>
      <c r="E10" s="28">
        <v>34880.75</v>
      </c>
    </row>
    <row r="11" spans="1:10">
      <c r="A11" s="3">
        <v>43773</v>
      </c>
      <c r="B11" t="s">
        <v>134</v>
      </c>
      <c r="C11" s="28">
        <v>1067.3</v>
      </c>
      <c r="E11" s="28">
        <v>1067.3</v>
      </c>
    </row>
    <row r="12" spans="1:10">
      <c r="A12" s="3">
        <v>43801</v>
      </c>
      <c r="B12" t="s">
        <v>135</v>
      </c>
      <c r="C12" s="28">
        <v>7.87</v>
      </c>
      <c r="E12" s="28">
        <v>7.87</v>
      </c>
    </row>
    <row r="13" spans="1:10">
      <c r="A13" s="3">
        <v>43803</v>
      </c>
      <c r="B13" t="s">
        <v>132</v>
      </c>
      <c r="C13" s="28">
        <v>1850</v>
      </c>
      <c r="D13" s="12"/>
      <c r="E13" s="28">
        <v>1850</v>
      </c>
    </row>
    <row r="14" spans="1:10">
      <c r="A14" s="3">
        <v>43822</v>
      </c>
      <c r="B14" t="s">
        <v>134</v>
      </c>
      <c r="C14" s="28">
        <v>1067.3</v>
      </c>
      <c r="E14" s="28">
        <v>1067.3</v>
      </c>
    </row>
    <row r="15" spans="1:10">
      <c r="A15" s="44">
        <v>43882</v>
      </c>
      <c r="B15" t="s">
        <v>134</v>
      </c>
      <c r="C15" s="28">
        <v>1067.3</v>
      </c>
      <c r="E15" s="28">
        <f>C15</f>
        <v>1067.3</v>
      </c>
    </row>
    <row r="16" spans="1:10">
      <c r="A16" s="46">
        <v>43882</v>
      </c>
      <c r="B16" t="s">
        <v>132</v>
      </c>
      <c r="C16" s="28">
        <v>50</v>
      </c>
      <c r="E16" s="28">
        <v>50</v>
      </c>
    </row>
    <row r="17" spans="1:8">
      <c r="A17" s="3">
        <v>43892</v>
      </c>
      <c r="B17" t="s">
        <v>135</v>
      </c>
      <c r="C17" s="28">
        <v>5.54</v>
      </c>
      <c r="E17" s="28">
        <v>5.54</v>
      </c>
    </row>
    <row r="18" spans="1:8">
      <c r="A18" s="3"/>
      <c r="C18" s="28">
        <f>SUM(C4:C17)</f>
        <v>86685.81</v>
      </c>
      <c r="D18" s="12">
        <f>SUM(D5:D17)</f>
        <v>45300</v>
      </c>
      <c r="E18" s="4">
        <f>SUM(E4:E17)</f>
        <v>41385.810000000012</v>
      </c>
    </row>
    <row r="19" spans="1:8">
      <c r="A19" s="3"/>
      <c r="C19" s="28"/>
      <c r="E19" s="4"/>
      <c r="H19" s="12"/>
    </row>
    <row r="20" spans="1:8">
      <c r="A20" s="3"/>
      <c r="C20" s="28"/>
      <c r="E20" s="4"/>
    </row>
    <row r="21" spans="1:8" ht="17" thickBot="1">
      <c r="A21" s="3"/>
      <c r="C21" s="28"/>
      <c r="E21" s="4"/>
    </row>
    <row r="22" spans="1:8" ht="18" thickTop="1" thickBot="1">
      <c r="C22" s="37"/>
      <c r="D22" s="21"/>
      <c r="E22" s="37"/>
    </row>
    <row r="23" spans="1:8" ht="17" thickTop="1"/>
    <row r="1048572" spans="3:3">
      <c r="C1048572" s="2">
        <f>SUM(C1:C1048571)</f>
        <v>173371.62</v>
      </c>
    </row>
  </sheetData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C0E6D-2516-AA49-8C29-60EE90D57636}">
  <dimension ref="A2:Q36"/>
  <sheetViews>
    <sheetView topLeftCell="A15" zoomScale="125" workbookViewId="0">
      <selection activeCell="G35" sqref="G35"/>
    </sheetView>
  </sheetViews>
  <sheetFormatPr baseColWidth="10" defaultRowHeight="16"/>
  <cols>
    <col min="1" max="1" width="22.5" customWidth="1"/>
    <col min="3" max="3" width="10.83203125" style="19"/>
    <col min="4" max="5" width="11.33203125" style="19" bestFit="1" customWidth="1"/>
    <col min="6" max="6" width="10.83203125" style="19"/>
    <col min="7" max="7" width="11.33203125" style="19" bestFit="1" customWidth="1"/>
    <col min="8" max="8" width="13.6640625" style="19" customWidth="1"/>
    <col min="9" max="9" width="11.33203125" style="19" bestFit="1" customWidth="1"/>
    <col min="10" max="10" width="11.33203125" bestFit="1" customWidth="1"/>
    <col min="13" max="14" width="10.83203125" style="19"/>
    <col min="15" max="15" width="15.6640625" customWidth="1"/>
    <col min="17" max="17" width="11.83203125" bestFit="1" customWidth="1"/>
  </cols>
  <sheetData>
    <row r="2" spans="1:17" ht="19">
      <c r="A2" s="36" t="s">
        <v>26</v>
      </c>
      <c r="B2" s="36"/>
    </row>
    <row r="4" spans="1:17" ht="19">
      <c r="A4" s="36" t="s">
        <v>27</v>
      </c>
    </row>
    <row r="7" spans="1:17">
      <c r="A7" t="s">
        <v>14</v>
      </c>
      <c r="H7"/>
    </row>
    <row r="8" spans="1:17">
      <c r="H8"/>
    </row>
    <row r="9" spans="1:17">
      <c r="A9" t="s">
        <v>13</v>
      </c>
      <c r="D9" s="19">
        <v>71758.38</v>
      </c>
      <c r="H9"/>
    </row>
    <row r="10" spans="1:17" ht="17" thickBot="1">
      <c r="A10" t="s">
        <v>15</v>
      </c>
      <c r="D10" s="19">
        <v>15763.86</v>
      </c>
      <c r="H10"/>
    </row>
    <row r="11" spans="1:17" ht="18" thickTop="1" thickBot="1">
      <c r="E11" s="20">
        <f>D9+D10</f>
        <v>87522.240000000005</v>
      </c>
      <c r="H11"/>
      <c r="O11" s="19"/>
      <c r="Q11" s="19"/>
    </row>
    <row r="12" spans="1:17" ht="17" thickTop="1">
      <c r="H12"/>
      <c r="O12" s="12"/>
    </row>
    <row r="13" spans="1:17">
      <c r="H13"/>
      <c r="J13" s="19"/>
      <c r="M13"/>
      <c r="N13"/>
    </row>
    <row r="14" spans="1:17">
      <c r="A14" t="s">
        <v>16</v>
      </c>
      <c r="D14" s="9">
        <v>86.7</v>
      </c>
      <c r="H14"/>
      <c r="M14"/>
      <c r="N14"/>
      <c r="Q14" s="12"/>
    </row>
    <row r="15" spans="1:17">
      <c r="D15" s="9">
        <v>20</v>
      </c>
      <c r="H15"/>
      <c r="M15"/>
      <c r="N15"/>
    </row>
    <row r="16" spans="1:17" ht="17" thickBot="1">
      <c r="D16" s="9">
        <v>250</v>
      </c>
      <c r="H16"/>
      <c r="M16"/>
      <c r="N16"/>
    </row>
    <row r="17" spans="1:17" ht="18" thickTop="1" thickBot="1">
      <c r="E17" s="20">
        <f>SUM(D14:D16)</f>
        <v>356.7</v>
      </c>
      <c r="G17"/>
      <c r="H17"/>
      <c r="I17"/>
      <c r="M17"/>
      <c r="N17"/>
    </row>
    <row r="18" spans="1:17" ht="17" thickTop="1">
      <c r="G18"/>
      <c r="H18"/>
      <c r="I18"/>
      <c r="M18"/>
      <c r="N18"/>
    </row>
    <row r="19" spans="1:17" ht="17" thickBot="1">
      <c r="G19"/>
      <c r="H19"/>
      <c r="I19"/>
      <c r="M19"/>
      <c r="N19"/>
    </row>
    <row r="20" spans="1:17" ht="18" thickTop="1" thickBot="1">
      <c r="A20" t="s">
        <v>17</v>
      </c>
      <c r="D20" s="20">
        <f>E11-E17</f>
        <v>87165.540000000008</v>
      </c>
      <c r="G20"/>
      <c r="H20"/>
      <c r="I20"/>
    </row>
    <row r="21" spans="1:17" ht="17" thickTop="1">
      <c r="G21"/>
      <c r="H21"/>
      <c r="I21"/>
    </row>
    <row r="22" spans="1:17">
      <c r="G22"/>
      <c r="H22"/>
      <c r="I22"/>
    </row>
    <row r="23" spans="1:17">
      <c r="A23" t="s">
        <v>151</v>
      </c>
      <c r="G23"/>
      <c r="H23"/>
      <c r="I23"/>
    </row>
    <row r="24" spans="1:17">
      <c r="G24"/>
      <c r="H24"/>
      <c r="I24"/>
    </row>
    <row r="25" spans="1:17">
      <c r="A25" t="s">
        <v>13</v>
      </c>
      <c r="D25" s="19">
        <v>111833.19</v>
      </c>
      <c r="G25"/>
      <c r="H25"/>
      <c r="I25"/>
    </row>
    <row r="26" spans="1:17" ht="17" thickBot="1">
      <c r="A26" t="s">
        <v>15</v>
      </c>
      <c r="D26" s="19">
        <v>15792.99</v>
      </c>
      <c r="G26"/>
      <c r="H26"/>
      <c r="I26"/>
    </row>
    <row r="27" spans="1:17" ht="18" thickTop="1" thickBot="1">
      <c r="E27" s="20">
        <f>D25+D26</f>
        <v>127626.18000000001</v>
      </c>
      <c r="G27"/>
      <c r="H27"/>
      <c r="O27" s="19"/>
      <c r="Q27" s="19"/>
    </row>
    <row r="28" spans="1:17" ht="17" thickTop="1">
      <c r="G28"/>
      <c r="H28"/>
      <c r="I28"/>
      <c r="Q28" s="19"/>
    </row>
    <row r="29" spans="1:17" ht="17" thickBot="1">
      <c r="A29" t="s">
        <v>18</v>
      </c>
      <c r="D29" s="19">
        <f>Income!C18</f>
        <v>86685.81</v>
      </c>
      <c r="G29"/>
      <c r="H29" s="19">
        <f>D20+D29</f>
        <v>173851.35</v>
      </c>
      <c r="I29"/>
    </row>
    <row r="30" spans="1:17" ht="18" thickTop="1" thickBot="1">
      <c r="E30" s="20">
        <f>D29+D20</f>
        <v>173851.35</v>
      </c>
      <c r="G30"/>
      <c r="H30" s="19">
        <f>H29-(D33+47.7)</f>
        <v>127578.48000000001</v>
      </c>
      <c r="I30"/>
      <c r="J30" s="19">
        <f>E27-E35</f>
        <v>0</v>
      </c>
    </row>
    <row r="31" spans="1:17" ht="17" thickTop="1">
      <c r="G31"/>
      <c r="H31"/>
      <c r="I31"/>
    </row>
    <row r="32" spans="1:17">
      <c r="G32"/>
      <c r="H32"/>
      <c r="I32"/>
    </row>
    <row r="33" spans="1:9">
      <c r="A33" t="s">
        <v>19</v>
      </c>
      <c r="D33" s="19">
        <f>Payments!I129</f>
        <v>46225.170000000006</v>
      </c>
      <c r="G33"/>
      <c r="H33"/>
      <c r="I33"/>
    </row>
    <row r="34" spans="1:9" ht="17" thickBot="1">
      <c r="G34"/>
      <c r="H34"/>
      <c r="I34"/>
    </row>
    <row r="35" spans="1:9" ht="18" thickTop="1" thickBot="1">
      <c r="A35" t="s">
        <v>20</v>
      </c>
      <c r="E35" s="20">
        <f>E30-D33</f>
        <v>127626.18</v>
      </c>
      <c r="G35" s="19">
        <f>E35+J30</f>
        <v>127626.18</v>
      </c>
      <c r="H35"/>
      <c r="I35"/>
    </row>
    <row r="36" spans="1:9" ht="17" thickTop="1"/>
  </sheetData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4B3A8-47BC-2644-A716-52F79CB20E56}">
  <dimension ref="B2:F16"/>
  <sheetViews>
    <sheetView zoomScale="125" zoomScaleNormal="125" workbookViewId="0">
      <selection activeCell="E17" sqref="E17"/>
    </sheetView>
  </sheetViews>
  <sheetFormatPr baseColWidth="10" defaultRowHeight="16"/>
  <cols>
    <col min="5" max="6" width="11.33203125" bestFit="1" customWidth="1"/>
  </cols>
  <sheetData>
    <row r="2" spans="2:6" ht="24">
      <c r="B2" s="48"/>
      <c r="C2" s="48"/>
      <c r="D2" s="48"/>
      <c r="E2" s="48"/>
    </row>
    <row r="4" spans="2:6" ht="24">
      <c r="B4" s="48"/>
      <c r="C4" s="48"/>
    </row>
    <row r="5" spans="2:6" ht="24">
      <c r="B5" s="40"/>
      <c r="C5" s="40"/>
    </row>
    <row r="6" spans="2:6" ht="24">
      <c r="B6" s="48"/>
      <c r="C6" s="47"/>
      <c r="D6" s="47"/>
      <c r="E6" s="47"/>
      <c r="F6" s="47"/>
    </row>
    <row r="8" spans="2:6" ht="19">
      <c r="B8" s="49"/>
      <c r="C8" s="47"/>
      <c r="D8" s="49"/>
      <c r="E8" s="49"/>
    </row>
    <row r="10" spans="2:6">
      <c r="B10" s="50"/>
      <c r="C10" s="51"/>
    </row>
    <row r="12" spans="2:6">
      <c r="B12" s="47"/>
      <c r="C12" s="47"/>
      <c r="D12" s="47"/>
      <c r="E12" s="47"/>
    </row>
    <row r="14" spans="2:6">
      <c r="B14" s="47"/>
      <c r="C14" s="47"/>
      <c r="E14" s="19"/>
    </row>
    <row r="15" spans="2:6" ht="17" thickBot="1">
      <c r="B15" s="47"/>
      <c r="C15" s="47"/>
      <c r="E15" s="19"/>
    </row>
    <row r="16" spans="2:6" ht="17" thickTop="1">
      <c r="E16" s="41"/>
      <c r="F16" s="42"/>
    </row>
  </sheetData>
  <mergeCells count="9">
    <mergeCell ref="B14:C14"/>
    <mergeCell ref="B15:C15"/>
    <mergeCell ref="B2:E2"/>
    <mergeCell ref="B4:C4"/>
    <mergeCell ref="B8:C8"/>
    <mergeCell ref="D8:E8"/>
    <mergeCell ref="B10:C10"/>
    <mergeCell ref="B6:F6"/>
    <mergeCell ref="B12:E12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Payments</vt:lpstr>
      <vt:lpstr>Income</vt:lpstr>
      <vt:lpstr>Reconciliation</vt:lpstr>
      <vt:lpstr>Bank Reconciliation</vt:lpstr>
      <vt:lpstr>Reconciliation!Print_Area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Gobey</dc:creator>
  <cp:lastModifiedBy>Janet Gobey</cp:lastModifiedBy>
  <cp:lastPrinted>2020-10-06T15:00:48Z</cp:lastPrinted>
  <dcterms:created xsi:type="dcterms:W3CDTF">2019-05-19T12:43:40Z</dcterms:created>
  <dcterms:modified xsi:type="dcterms:W3CDTF">2020-12-08T18:07:11Z</dcterms:modified>
</cp:coreProperties>
</file>